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TG Communication\2025\2025 Q3\"/>
    </mc:Choice>
  </mc:AlternateContent>
  <xr:revisionPtr revIDLastSave="0" documentId="13_ncr:1_{B7D8A6A6-7E9D-48D2-8573-827F9C49809F}" xr6:coauthVersionLast="47" xr6:coauthVersionMax="47" xr10:uidLastSave="{00000000-0000-0000-0000-000000000000}"/>
  <bookViews>
    <workbookView xWindow="-110" yWindow="-110" windowWidth="19420" windowHeight="10300" tabRatio="951" firstSheet="3" activeTab="3" xr2:uid="{00000000-000D-0000-FFFF-FFFF00000000}"/>
  </bookViews>
  <sheets>
    <sheet name="NEW IB6-IB8" sheetId="43" state="hidden" r:id="rId1"/>
    <sheet name="IB9" sheetId="34" state="hidden" r:id="rId2"/>
    <sheet name="IB10" sheetId="40" state="hidden" r:id="rId3"/>
    <sheet name="Content" sheetId="80" r:id="rId4"/>
    <sheet name="1 FO Q" sheetId="69" r:id="rId5"/>
    <sheet name="2 IS Q" sheetId="50" r:id="rId6"/>
    <sheet name="3 BS COND Q" sheetId="68" r:id="rId7"/>
    <sheet name="4 CF Q" sheetId="54" r:id="rId8"/>
    <sheet name="5 EQ Q" sheetId="64" r:id="rId9"/>
    <sheet name="6 KPI Q" sheetId="91" r:id="rId10"/>
    <sheet name="7 ND Q" sheetId="58" r:id="rId11"/>
    <sheet name="8 CE Q" sheetId="59" r:id="rId12"/>
    <sheet name="9 Allente" sheetId="90" r:id="rId13"/>
    <sheet name="Full year historic data --&gt;&gt;" sheetId="88" r:id="rId14"/>
    <sheet name="10 IS FY" sheetId="49" r:id="rId15"/>
    <sheet name="11 BS FY" sheetId="51" r:id="rId16"/>
    <sheet name="13 CF FY" sheetId="53" r:id="rId17"/>
    <sheet name="12 EQ FY" sheetId="61" r:id="rId18"/>
    <sheet name="Other information --&gt;&gt;" sheetId="89" r:id="rId19"/>
    <sheet name="14 IS Restatement" sheetId="84" r:id="rId20"/>
    <sheet name="15 IS FY old" sheetId="87" r:id="rId21"/>
    <sheet name="16 NI adjusted old" sheetId="83" r:id="rId22"/>
    <sheet name="17 KPI Q" sheetId="65" r:id="rId23"/>
    <sheet name="18 VCB" sheetId="73" r:id="rId24"/>
    <sheet name="Sheet1" sheetId="42" state="hidden" r:id="rId25"/>
    <sheet name="IB6-IB8" sheetId="30" state="hidden" r:id="rId26"/>
    <sheet name="NENT P KPI" sheetId="28"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000" localSheetId="4">#REF!</definedName>
    <definedName name="_000" localSheetId="15">#REF!</definedName>
    <definedName name="_000" localSheetId="22">#REF!</definedName>
    <definedName name="_000" localSheetId="5">#REF!</definedName>
    <definedName name="_000" localSheetId="9">#REF!</definedName>
    <definedName name="_000" localSheetId="2">#REF!</definedName>
    <definedName name="_000" localSheetId="26">#REF!</definedName>
    <definedName name="_000">#REF!</definedName>
    <definedName name="_00001" localSheetId="4">#REF!</definedName>
    <definedName name="_00001" localSheetId="15">#REF!</definedName>
    <definedName name="_00001" localSheetId="22">#REF!</definedName>
    <definedName name="_00001" localSheetId="5">#REF!</definedName>
    <definedName name="_00001" localSheetId="9">#REF!</definedName>
    <definedName name="_00001" localSheetId="2">#REF!</definedName>
    <definedName name="_00001" localSheetId="26">#REF!</definedName>
    <definedName name="_00001">#REF!</definedName>
    <definedName name="_0002" localSheetId="4">#REF!</definedName>
    <definedName name="_0002" localSheetId="15">#REF!</definedName>
    <definedName name="_0002" localSheetId="22">#REF!</definedName>
    <definedName name="_0002" localSheetId="5">#REF!</definedName>
    <definedName name="_0002" localSheetId="9">#REF!</definedName>
    <definedName name="_0002" localSheetId="2">#REF!</definedName>
    <definedName name="_0002" localSheetId="26">#REF!</definedName>
    <definedName name="_0002">#REF!</definedName>
    <definedName name="_07_Feb_97">"head"</definedName>
    <definedName name="_1997" localSheetId="4">#REF!</definedName>
    <definedName name="_1997" localSheetId="15">#REF!</definedName>
    <definedName name="_1997" localSheetId="22">#REF!</definedName>
    <definedName name="_1997" localSheetId="5">#REF!</definedName>
    <definedName name="_1997" localSheetId="9">#REF!</definedName>
    <definedName name="_1997" localSheetId="2">#REF!</definedName>
    <definedName name="_1997" localSheetId="26">#REF!</definedName>
    <definedName name="_1997">#REF!</definedName>
    <definedName name="_50__Special_Reserve" localSheetId="4">#REF!</definedName>
    <definedName name="_50__Special_Reserve" localSheetId="15">#REF!</definedName>
    <definedName name="_50__Special_Reserve" localSheetId="22">#REF!</definedName>
    <definedName name="_50__Special_Reserve" localSheetId="5">#REF!</definedName>
    <definedName name="_50__Special_Reserve" localSheetId="9">#REF!</definedName>
    <definedName name="_50__Special_Reserve" localSheetId="2">#REF!</definedName>
    <definedName name="_50__Special_Reserve" localSheetId="26">#REF!</definedName>
    <definedName name="_50__Special_Reserve">#REF!</definedName>
    <definedName name="_ADJ3" localSheetId="4">#REF!</definedName>
    <definedName name="_ADJ3" localSheetId="15">#REF!</definedName>
    <definedName name="_ADJ3" localSheetId="22">#REF!</definedName>
    <definedName name="_ADJ3" localSheetId="5">#REF!</definedName>
    <definedName name="_ADJ3" localSheetId="9">#REF!</definedName>
    <definedName name="_ADJ3" localSheetId="2">#REF!</definedName>
    <definedName name="_ADJ3" localSheetId="26">#REF!</definedName>
    <definedName name="_ADJ3">#REF!</definedName>
    <definedName name="_ADJ4" localSheetId="4">#REF!</definedName>
    <definedName name="_ADJ4" localSheetId="15">#REF!</definedName>
    <definedName name="_ADJ4" localSheetId="22">#REF!</definedName>
    <definedName name="_ADJ4" localSheetId="5">#REF!</definedName>
    <definedName name="_ADJ4" localSheetId="9">#REF!</definedName>
    <definedName name="_ADJ4" localSheetId="2">#REF!</definedName>
    <definedName name="_ADJ4" localSheetId="26">#REF!</definedName>
    <definedName name="_ADJ4">#REF!</definedName>
    <definedName name="_ADJ5" localSheetId="4">#REF!</definedName>
    <definedName name="_ADJ5" localSheetId="15">#REF!</definedName>
    <definedName name="_ADJ5" localSheetId="22">#REF!</definedName>
    <definedName name="_ADJ5" localSheetId="5">#REF!</definedName>
    <definedName name="_ADJ5" localSheetId="9">#REF!</definedName>
    <definedName name="_ADJ5" localSheetId="2">#REF!</definedName>
    <definedName name="_ADJ5" localSheetId="26">#REF!</definedName>
    <definedName name="_ADJ5">#REF!</definedName>
    <definedName name="_ADJ6" localSheetId="4">#REF!</definedName>
    <definedName name="_ADJ6" localSheetId="15">#REF!</definedName>
    <definedName name="_ADJ6" localSheetId="22">#REF!</definedName>
    <definedName name="_ADJ6" localSheetId="5">#REF!</definedName>
    <definedName name="_ADJ6" localSheetId="9">#REF!</definedName>
    <definedName name="_ADJ6" localSheetId="2">#REF!</definedName>
    <definedName name="_ADJ6" localSheetId="26">#REF!</definedName>
    <definedName name="_ADJ6">#REF!</definedName>
    <definedName name="_age01">[1]CASINO2!$U$614</definedName>
    <definedName name="_age02">[1]CASINO2!$V$614</definedName>
    <definedName name="_age2000">[1]CASINO2!$T$614</definedName>
    <definedName name="_age92" localSheetId="4">#REF!</definedName>
    <definedName name="_age92" localSheetId="15">#REF!</definedName>
    <definedName name="_age92" localSheetId="22">#REF!</definedName>
    <definedName name="_age92" localSheetId="5">#REF!</definedName>
    <definedName name="_age92" localSheetId="9">#REF!</definedName>
    <definedName name="_age92" localSheetId="2">#REF!</definedName>
    <definedName name="_age92" localSheetId="26">#REF!</definedName>
    <definedName name="_age92">#REF!</definedName>
    <definedName name="_age93" localSheetId="4">#REF!</definedName>
    <definedName name="_age93" localSheetId="15">#REF!</definedName>
    <definedName name="_age93" localSheetId="22">#REF!</definedName>
    <definedName name="_age93" localSheetId="5">#REF!</definedName>
    <definedName name="_age93" localSheetId="9">#REF!</definedName>
    <definedName name="_age93" localSheetId="2">#REF!</definedName>
    <definedName name="_age93" localSheetId="26">#REF!</definedName>
    <definedName name="_age93">#REF!</definedName>
    <definedName name="_age94" localSheetId="4">#REF!</definedName>
    <definedName name="_age94" localSheetId="15">#REF!</definedName>
    <definedName name="_age94" localSheetId="22">#REF!</definedName>
    <definedName name="_age94" localSheetId="5">#REF!</definedName>
    <definedName name="_age94" localSheetId="9">#REF!</definedName>
    <definedName name="_age94" localSheetId="2">#REF!</definedName>
    <definedName name="_age94" localSheetId="26">#REF!</definedName>
    <definedName name="_age94">#REF!</definedName>
    <definedName name="_age95" localSheetId="4">#REF!</definedName>
    <definedName name="_age95" localSheetId="15">#REF!</definedName>
    <definedName name="_age95" localSheetId="22">#REF!</definedName>
    <definedName name="_age95" localSheetId="5">#REF!</definedName>
    <definedName name="_age95" localSheetId="9">#REF!</definedName>
    <definedName name="_age95" localSheetId="2">#REF!</definedName>
    <definedName name="_age95" localSheetId="26">#REF!</definedName>
    <definedName name="_age95">#REF!</definedName>
    <definedName name="_age96" localSheetId="4">#REF!</definedName>
    <definedName name="_age96" localSheetId="15">#REF!</definedName>
    <definedName name="_age96" localSheetId="22">#REF!</definedName>
    <definedName name="_age96" localSheetId="5">#REF!</definedName>
    <definedName name="_age96" localSheetId="9">#REF!</definedName>
    <definedName name="_age96" localSheetId="2">#REF!</definedName>
    <definedName name="_age96" localSheetId="26">#REF!</definedName>
    <definedName name="_age96">#REF!</definedName>
    <definedName name="_age97" localSheetId="4">#REF!</definedName>
    <definedName name="_age97" localSheetId="15">#REF!</definedName>
    <definedName name="_age97" localSheetId="22">#REF!</definedName>
    <definedName name="_age97" localSheetId="5">#REF!</definedName>
    <definedName name="_age97" localSheetId="9">#REF!</definedName>
    <definedName name="_age97" localSheetId="2">#REF!</definedName>
    <definedName name="_age97" localSheetId="26">#REF!</definedName>
    <definedName name="_age97">#REF!</definedName>
    <definedName name="_age98" localSheetId="4">#REF!</definedName>
    <definedName name="_age98" localSheetId="15">#REF!</definedName>
    <definedName name="_age98" localSheetId="22">#REF!</definedName>
    <definedName name="_age98" localSheetId="5">#REF!</definedName>
    <definedName name="_age98" localSheetId="9">#REF!</definedName>
    <definedName name="_age98" localSheetId="2">#REF!</definedName>
    <definedName name="_age98" localSheetId="26">#REF!</definedName>
    <definedName name="_age98">#REF!</definedName>
    <definedName name="_age99" localSheetId="4">#REF!</definedName>
    <definedName name="_age99" localSheetId="15">#REF!</definedName>
    <definedName name="_age99" localSheetId="22">#REF!</definedName>
    <definedName name="_age99" localSheetId="5">#REF!</definedName>
    <definedName name="_age99" localSheetId="9">#REF!</definedName>
    <definedName name="_age99" localSheetId="2">#REF!</definedName>
    <definedName name="_age99" localSheetId="26">#REF!</definedName>
    <definedName name="_age99">#REF!</definedName>
    <definedName name="_art1" localSheetId="4">#REF!</definedName>
    <definedName name="_art1" localSheetId="15">#REF!</definedName>
    <definedName name="_art1" localSheetId="22">#REF!</definedName>
    <definedName name="_art1" localSheetId="5">#REF!</definedName>
    <definedName name="_art1" localSheetId="9">#REF!</definedName>
    <definedName name="_art1" localSheetId="2">#REF!</definedName>
    <definedName name="_art1" localSheetId="26">#REF!</definedName>
    <definedName name="_art1">#REF!</definedName>
    <definedName name="_art10" localSheetId="4">#REF!</definedName>
    <definedName name="_art10" localSheetId="15">#REF!</definedName>
    <definedName name="_art10" localSheetId="22">#REF!</definedName>
    <definedName name="_art10" localSheetId="5">#REF!</definedName>
    <definedName name="_art10" localSheetId="9">#REF!</definedName>
    <definedName name="_art10" localSheetId="2">#REF!</definedName>
    <definedName name="_art10" localSheetId="26">#REF!</definedName>
    <definedName name="_art10">#REF!</definedName>
    <definedName name="_art2" localSheetId="4">#REF!</definedName>
    <definedName name="_art2" localSheetId="15">#REF!</definedName>
    <definedName name="_art2" localSheetId="22">#REF!</definedName>
    <definedName name="_art2" localSheetId="5">#REF!</definedName>
    <definedName name="_art2" localSheetId="9">#REF!</definedName>
    <definedName name="_art2" localSheetId="2">#REF!</definedName>
    <definedName name="_art2" localSheetId="26">#REF!</definedName>
    <definedName name="_art2">#REF!</definedName>
    <definedName name="_art3" localSheetId="4">#REF!</definedName>
    <definedName name="_art3" localSheetId="15">#REF!</definedName>
    <definedName name="_art3" localSheetId="22">#REF!</definedName>
    <definedName name="_art3" localSheetId="5">#REF!</definedName>
    <definedName name="_art3" localSheetId="9">#REF!</definedName>
    <definedName name="_art3" localSheetId="2">#REF!</definedName>
    <definedName name="_art3" localSheetId="26">#REF!</definedName>
    <definedName name="_art3">#REF!</definedName>
    <definedName name="_art4" localSheetId="4">#REF!</definedName>
    <definedName name="_art4" localSheetId="15">#REF!</definedName>
    <definedName name="_art4" localSheetId="22">#REF!</definedName>
    <definedName name="_art4" localSheetId="5">#REF!</definedName>
    <definedName name="_art4" localSheetId="9">#REF!</definedName>
    <definedName name="_art4" localSheetId="2">#REF!</definedName>
    <definedName name="_art4" localSheetId="26">#REF!</definedName>
    <definedName name="_art4">#REF!</definedName>
    <definedName name="_art5" localSheetId="4">#REF!</definedName>
    <definedName name="_art5" localSheetId="15">#REF!</definedName>
    <definedName name="_art5" localSheetId="22">#REF!</definedName>
    <definedName name="_art5" localSheetId="5">#REF!</definedName>
    <definedName name="_art5" localSheetId="9">#REF!</definedName>
    <definedName name="_art5" localSheetId="2">#REF!</definedName>
    <definedName name="_art5" localSheetId="26">#REF!</definedName>
    <definedName name="_art5">#REF!</definedName>
    <definedName name="_art6" localSheetId="4">#REF!</definedName>
    <definedName name="_art6" localSheetId="15">#REF!</definedName>
    <definedName name="_art6" localSheetId="22">#REF!</definedName>
    <definedName name="_art6" localSheetId="5">#REF!</definedName>
    <definedName name="_art6" localSheetId="9">#REF!</definedName>
    <definedName name="_art6" localSheetId="2">#REF!</definedName>
    <definedName name="_art6" localSheetId="26">#REF!</definedName>
    <definedName name="_art6">#REF!</definedName>
    <definedName name="_art7" localSheetId="4">#REF!</definedName>
    <definedName name="_art7" localSheetId="15">#REF!</definedName>
    <definedName name="_art7" localSheetId="22">#REF!</definedName>
    <definedName name="_art7" localSheetId="5">#REF!</definedName>
    <definedName name="_art7" localSheetId="9">#REF!</definedName>
    <definedName name="_art7" localSheetId="2">#REF!</definedName>
    <definedName name="_art7" localSheetId="26">#REF!</definedName>
    <definedName name="_art7">#REF!</definedName>
    <definedName name="_art8" localSheetId="4">#REF!</definedName>
    <definedName name="_art8" localSheetId="15">#REF!</definedName>
    <definedName name="_art8" localSheetId="22">#REF!</definedName>
    <definedName name="_art8" localSheetId="5">#REF!</definedName>
    <definedName name="_art8" localSheetId="9">#REF!</definedName>
    <definedName name="_art8" localSheetId="2">#REF!</definedName>
    <definedName name="_art8" localSheetId="26">#REF!</definedName>
    <definedName name="_art8">#REF!</definedName>
    <definedName name="_art9" localSheetId="4">#REF!</definedName>
    <definedName name="_art9" localSheetId="15">#REF!</definedName>
    <definedName name="_art9" localSheetId="22">#REF!</definedName>
    <definedName name="_art9" localSheetId="5">#REF!</definedName>
    <definedName name="_art9" localSheetId="9">#REF!</definedName>
    <definedName name="_art9" localSheetId="2">#REF!</definedName>
    <definedName name="_art9" localSheetId="26">#REF!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5">'[3]DCF old'!#REF!</definedName>
    <definedName name="_div1" localSheetId="22">'[3]DCF old'!#REF!</definedName>
    <definedName name="_div1" localSheetId="5">'[3]DCF old'!#REF!</definedName>
    <definedName name="_div1" localSheetId="9">'[3]DCF old'!#REF!</definedName>
    <definedName name="_div1" localSheetId="2">'[3]DCF old'!#REF!</definedName>
    <definedName name="_div1" localSheetId="26">'[3]DCF old'!#REF!</definedName>
    <definedName name="_div1">'[3]DCF old'!#REF!</definedName>
    <definedName name="_div12" localSheetId="4">'[3]DCF old'!#REF!</definedName>
    <definedName name="_div12" localSheetId="15">'[3]DCF old'!#REF!</definedName>
    <definedName name="_div12" localSheetId="22">'[3]DCF old'!#REF!</definedName>
    <definedName name="_div12" localSheetId="5">'[3]DCF old'!#REF!</definedName>
    <definedName name="_div12" localSheetId="9">'[3]DCF old'!#REF!</definedName>
    <definedName name="_div12" localSheetId="2">'[3]DCF old'!#REF!</definedName>
    <definedName name="_div12" localSheetId="26">'[3]DCF old'!#REF!</definedName>
    <definedName name="_div12">'[3]DCF old'!#REF!</definedName>
    <definedName name="_div2" localSheetId="4">#REF!</definedName>
    <definedName name="_div2" localSheetId="15">#REF!</definedName>
    <definedName name="_div2" localSheetId="22">#REF!</definedName>
    <definedName name="_div2" localSheetId="5">#REF!</definedName>
    <definedName name="_div2" localSheetId="9">#REF!</definedName>
    <definedName name="_div2" localSheetId="2">#REF!</definedName>
    <definedName name="_div2" localSheetId="26">#REF!</definedName>
    <definedName name="_div2">#REF!</definedName>
    <definedName name="_div3" localSheetId="4">'[3]DCF old'!#REF!</definedName>
    <definedName name="_div3" localSheetId="15">'[3]DCF old'!#REF!</definedName>
    <definedName name="_div3" localSheetId="22">'[3]DCF old'!#REF!</definedName>
    <definedName name="_div3" localSheetId="5">'[3]DCF old'!#REF!</definedName>
    <definedName name="_div3" localSheetId="9">'[3]DCF old'!#REF!</definedName>
    <definedName name="_div3" localSheetId="2">'[3]DCF old'!#REF!</definedName>
    <definedName name="_div3" localSheetId="26">'[3]DCF old'!#REF!</definedName>
    <definedName name="_div3">'[3]DCF old'!#REF!</definedName>
    <definedName name="_div4" localSheetId="4">#REF!</definedName>
    <definedName name="_div4" localSheetId="15">#REF!</definedName>
    <definedName name="_div4" localSheetId="22">#REF!</definedName>
    <definedName name="_div4" localSheetId="5">#REF!</definedName>
    <definedName name="_div4" localSheetId="9">#REF!</definedName>
    <definedName name="_div4" localSheetId="2">#REF!</definedName>
    <definedName name="_div4" localSheetId="26">#REF!</definedName>
    <definedName name="_div4">#REF!</definedName>
    <definedName name="_div5" localSheetId="4">#REF!</definedName>
    <definedName name="_div5" localSheetId="15">#REF!</definedName>
    <definedName name="_div5" localSheetId="22">#REF!</definedName>
    <definedName name="_div5" localSheetId="5">#REF!</definedName>
    <definedName name="_div5" localSheetId="9">#REF!</definedName>
    <definedName name="_div5" localSheetId="2">#REF!</definedName>
    <definedName name="_div5" localSheetId="26">#REF!</definedName>
    <definedName name="_div5">#REF!</definedName>
    <definedName name="_div6" localSheetId="4">#REF!</definedName>
    <definedName name="_div6" localSheetId="15">#REF!</definedName>
    <definedName name="_div6" localSheetId="22">#REF!</definedName>
    <definedName name="_div6" localSheetId="5">#REF!</definedName>
    <definedName name="_div6" localSheetId="9">#REF!</definedName>
    <definedName name="_div6" localSheetId="2">#REF!</definedName>
    <definedName name="_div6" localSheetId="26">#REF!</definedName>
    <definedName name="_div6">#REF!</definedName>
    <definedName name="_div7" localSheetId="4">#REF!</definedName>
    <definedName name="_div7" localSheetId="15">#REF!</definedName>
    <definedName name="_div7" localSheetId="22">#REF!</definedName>
    <definedName name="_div7" localSheetId="5">#REF!</definedName>
    <definedName name="_div7" localSheetId="9">#REF!</definedName>
    <definedName name="_div7" localSheetId="2">#REF!</definedName>
    <definedName name="_div7" localSheetId="26">#REF!</definedName>
    <definedName name="_div7">#REF!</definedName>
    <definedName name="_div8" localSheetId="4">#REF!</definedName>
    <definedName name="_div8" localSheetId="15">#REF!</definedName>
    <definedName name="_div8" localSheetId="22">#REF!</definedName>
    <definedName name="_div8" localSheetId="5">#REF!</definedName>
    <definedName name="_div8" localSheetId="9">#REF!</definedName>
    <definedName name="_div8" localSheetId="2">#REF!</definedName>
    <definedName name="_div8" localSheetId="26">#REF!</definedName>
    <definedName name="_div8">#REF!</definedName>
    <definedName name="_div9" localSheetId="4">#REF!</definedName>
    <definedName name="_div9" localSheetId="15">#REF!</definedName>
    <definedName name="_div9" localSheetId="22">#REF!</definedName>
    <definedName name="_div9" localSheetId="5">#REF!</definedName>
    <definedName name="_div9" localSheetId="9">#REF!</definedName>
    <definedName name="_div9" localSheetId="2">#REF!</definedName>
    <definedName name="_div9" localSheetId="26">#REF!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5">#REF!</definedName>
    <definedName name="_EXX88" localSheetId="22">#REF!</definedName>
    <definedName name="_EXX88" localSheetId="5">#REF!</definedName>
    <definedName name="_EXX88" localSheetId="9">#REF!</definedName>
    <definedName name="_EXX88" localSheetId="2">#REF!</definedName>
    <definedName name="_EXX88" localSheetId="26">#REF!</definedName>
    <definedName name="_EXX88">#REF!</definedName>
    <definedName name="_EXX89" localSheetId="4">#REF!</definedName>
    <definedName name="_EXX89" localSheetId="15">#REF!</definedName>
    <definedName name="_EXX89" localSheetId="22">#REF!</definedName>
    <definedName name="_EXX89" localSheetId="5">#REF!</definedName>
    <definedName name="_EXX89" localSheetId="9">#REF!</definedName>
    <definedName name="_EXX89" localSheetId="2">#REF!</definedName>
    <definedName name="_EXX89" localSheetId="26">#REF!</definedName>
    <definedName name="_EXX89">#REF!</definedName>
    <definedName name="_EXX90" localSheetId="4">#REF!</definedName>
    <definedName name="_EXX90" localSheetId="15">#REF!</definedName>
    <definedName name="_EXX90" localSheetId="22">#REF!</definedName>
    <definedName name="_EXX90" localSheetId="5">#REF!</definedName>
    <definedName name="_EXX90" localSheetId="9">#REF!</definedName>
    <definedName name="_EXX90" localSheetId="2">#REF!</definedName>
    <definedName name="_EXX90" localSheetId="26">#REF!</definedName>
    <definedName name="_EXX90">#REF!</definedName>
    <definedName name="_fun1" localSheetId="4">#REF!</definedName>
    <definedName name="_fun1" localSheetId="15">#REF!</definedName>
    <definedName name="_fun1" localSheetId="22">#REF!</definedName>
    <definedName name="_fun1" localSheetId="5">#REF!</definedName>
    <definedName name="_fun1" localSheetId="9">#REF!</definedName>
    <definedName name="_fun1" localSheetId="2">#REF!</definedName>
    <definedName name="_fun1" localSheetId="26">#REF!</definedName>
    <definedName name="_fun1">#REF!</definedName>
    <definedName name="_fun2" localSheetId="4">#REF!</definedName>
    <definedName name="_fun2" localSheetId="15">#REF!</definedName>
    <definedName name="_fun2" localSheetId="22">#REF!</definedName>
    <definedName name="_fun2" localSheetId="5">#REF!</definedName>
    <definedName name="_fun2" localSheetId="9">#REF!</definedName>
    <definedName name="_fun2" localSheetId="2">#REF!</definedName>
    <definedName name="_fun2" localSheetId="26">#REF!</definedName>
    <definedName name="_fun2">#REF!</definedName>
    <definedName name="_fun3" localSheetId="4">#REF!</definedName>
    <definedName name="_fun3" localSheetId="15">#REF!</definedName>
    <definedName name="_fun3" localSheetId="22">#REF!</definedName>
    <definedName name="_fun3" localSheetId="5">#REF!</definedName>
    <definedName name="_fun3" localSheetId="9">#REF!</definedName>
    <definedName name="_fun3" localSheetId="2">#REF!</definedName>
    <definedName name="_fun3" localSheetId="26">#REF!</definedName>
    <definedName name="_fun3">#REF!</definedName>
    <definedName name="_fun4" localSheetId="4">#REF!</definedName>
    <definedName name="_fun4" localSheetId="15">#REF!</definedName>
    <definedName name="_fun4" localSheetId="22">#REF!</definedName>
    <definedName name="_fun4" localSheetId="5">#REF!</definedName>
    <definedName name="_fun4" localSheetId="9">#REF!</definedName>
    <definedName name="_fun4" localSheetId="2">#REF!</definedName>
    <definedName name="_fun4" localSheetId="26">#REF!</definedName>
    <definedName name="_fun4">#REF!</definedName>
    <definedName name="_fun5" localSheetId="4">#REF!</definedName>
    <definedName name="_fun5" localSheetId="15">#REF!</definedName>
    <definedName name="_fun5" localSheetId="22">#REF!</definedName>
    <definedName name="_fun5" localSheetId="5">#REF!</definedName>
    <definedName name="_fun5" localSheetId="9">#REF!</definedName>
    <definedName name="_fun5" localSheetId="2">#REF!</definedName>
    <definedName name="_fun5" localSheetId="26">#REF!</definedName>
    <definedName name="_fun5">#REF!</definedName>
    <definedName name="_fun6" localSheetId="4">#REF!</definedName>
    <definedName name="_fun6" localSheetId="15">#REF!</definedName>
    <definedName name="_fun6" localSheetId="22">#REF!</definedName>
    <definedName name="_fun6" localSheetId="5">#REF!</definedName>
    <definedName name="_fun6" localSheetId="9">#REF!</definedName>
    <definedName name="_fun6" localSheetId="2">#REF!</definedName>
    <definedName name="_fun6" localSheetId="26">#REF!</definedName>
    <definedName name="_fun6">#REF!</definedName>
    <definedName name="_fun7" localSheetId="4">#REF!</definedName>
    <definedName name="_fun7" localSheetId="15">#REF!</definedName>
    <definedName name="_fun7" localSheetId="22">#REF!</definedName>
    <definedName name="_fun7" localSheetId="5">#REF!</definedName>
    <definedName name="_fun7" localSheetId="9">#REF!</definedName>
    <definedName name="_fun7" localSheetId="2">#REF!</definedName>
    <definedName name="_fun7" localSheetId="26">#REF!</definedName>
    <definedName name="_fun7">#REF!</definedName>
    <definedName name="_fun8" localSheetId="4">#REF!</definedName>
    <definedName name="_fun8" localSheetId="15">#REF!</definedName>
    <definedName name="_fun8" localSheetId="22">#REF!</definedName>
    <definedName name="_fun8" localSheetId="5">#REF!</definedName>
    <definedName name="_fun8" localSheetId="9">#REF!</definedName>
    <definedName name="_fun8" localSheetId="2">#REF!</definedName>
    <definedName name="_fun8" localSheetId="26">#REF!</definedName>
    <definedName name="_fun8">#REF!</definedName>
    <definedName name="_fun9" localSheetId="4">#REF!</definedName>
    <definedName name="_fun9" localSheetId="15">#REF!</definedName>
    <definedName name="_fun9" localSheetId="22">#REF!</definedName>
    <definedName name="_fun9" localSheetId="5">#REF!</definedName>
    <definedName name="_fun9" localSheetId="9">#REF!</definedName>
    <definedName name="_fun9" localSheetId="2">#REF!</definedName>
    <definedName name="_fun9" localSheetId="26">#REF!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5">#REF!</definedName>
    <definedName name="_PL1" localSheetId="22">#REF!</definedName>
    <definedName name="_PL1" localSheetId="5">#REF!</definedName>
    <definedName name="_PL1" localSheetId="9">#REF!</definedName>
    <definedName name="_PL1" localSheetId="2">#REF!</definedName>
    <definedName name="_PL1" localSheetId="26">#REF!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5" hidden="1">#REF!</definedName>
    <definedName name="_Regression_Out" localSheetId="22" hidden="1">#REF!</definedName>
    <definedName name="_Regression_Out" localSheetId="5" hidden="1">#REF!</definedName>
    <definedName name="_Regression_Out" localSheetId="9" hidden="1">#REF!</definedName>
    <definedName name="_Regression_Out" localSheetId="2" hidden="1">#REF!</definedName>
    <definedName name="_Regression_Out" localSheetId="26" hidden="1">#REF!</definedName>
    <definedName name="_Regression_Out" hidden="1">#REF!</definedName>
    <definedName name="_Regression_X" localSheetId="4" hidden="1">#REF!</definedName>
    <definedName name="_Regression_X" localSheetId="15" hidden="1">#REF!</definedName>
    <definedName name="_Regression_X" localSheetId="22" hidden="1">#REF!</definedName>
    <definedName name="_Regression_X" localSheetId="5" hidden="1">#REF!</definedName>
    <definedName name="_Regression_X" localSheetId="9" hidden="1">#REF!</definedName>
    <definedName name="_Regression_X" localSheetId="2" hidden="1">#REF!</definedName>
    <definedName name="_Regression_X" localSheetId="26" hidden="1">#REF!</definedName>
    <definedName name="_Regression_X" hidden="1">#REF!</definedName>
    <definedName name="_Regression_Y" localSheetId="4" hidden="1">#REF!</definedName>
    <definedName name="_Regression_Y" localSheetId="15" hidden="1">#REF!</definedName>
    <definedName name="_Regression_Y" localSheetId="22" hidden="1">#REF!</definedName>
    <definedName name="_Regression_Y" localSheetId="5" hidden="1">#REF!</definedName>
    <definedName name="_Regression_Y" localSheetId="9" hidden="1">#REF!</definedName>
    <definedName name="_Regression_Y" localSheetId="2" hidden="1">#REF!</definedName>
    <definedName name="_Regression_Y" localSheetId="26" hidden="1">#REF!</definedName>
    <definedName name="_Regression_Y" hidden="1">#REF!</definedName>
    <definedName name="_rem2" localSheetId="4">'[3]DCF old'!#REF!</definedName>
    <definedName name="_rem2" localSheetId="15">'[3]DCF old'!#REF!</definedName>
    <definedName name="_rem2" localSheetId="22">'[3]DCF old'!#REF!</definedName>
    <definedName name="_rem2" localSheetId="5">'[3]DCF old'!#REF!</definedName>
    <definedName name="_rem2" localSheetId="9">'[3]DCF old'!#REF!</definedName>
    <definedName name="_rem2" localSheetId="2">'[3]DCF old'!#REF!</definedName>
    <definedName name="_rem2" localSheetId="26">'[3]DCF old'!#REF!</definedName>
    <definedName name="_rem2">'[3]DCF old'!#REF!</definedName>
    <definedName name="_SKK08">[2]CCY!$Q$467</definedName>
    <definedName name="_SKK09">[2]CCY!$Q$468</definedName>
    <definedName name="_sqm91" localSheetId="4">'[6]old template'!#REF!</definedName>
    <definedName name="_sqm91" localSheetId="15">'[6]old template'!#REF!</definedName>
    <definedName name="_sqm91" localSheetId="22">'[6]old template'!#REF!</definedName>
    <definedName name="_sqm91" localSheetId="5">'[6]old template'!#REF!</definedName>
    <definedName name="_sqm91" localSheetId="9">'[6]old template'!#REF!</definedName>
    <definedName name="_sqm91" localSheetId="2">'[6]old template'!#REF!</definedName>
    <definedName name="_sqm91" localSheetId="26">'[6]old template'!#REF!</definedName>
    <definedName name="_sqm91">'[6]old template'!#REF!</definedName>
    <definedName name="_sqm92" localSheetId="4">'[6]old template'!#REF!</definedName>
    <definedName name="_sqm92" localSheetId="15">'[6]old template'!#REF!</definedName>
    <definedName name="_sqm92" localSheetId="22">'[6]old template'!#REF!</definedName>
    <definedName name="_sqm92" localSheetId="5">'[6]old template'!#REF!</definedName>
    <definedName name="_sqm92" localSheetId="9">'[6]old template'!#REF!</definedName>
    <definedName name="_sqm92" localSheetId="2">'[6]old template'!#REF!</definedName>
    <definedName name="_sqm92" localSheetId="26">'[6]old template'!#REF!</definedName>
    <definedName name="_sqm92">'[6]old template'!#REF!</definedName>
    <definedName name="_sqm93" localSheetId="4">'[6]old template'!#REF!</definedName>
    <definedName name="_sqm93" localSheetId="15">'[6]old template'!#REF!</definedName>
    <definedName name="_sqm93" localSheetId="22">'[6]old template'!#REF!</definedName>
    <definedName name="_sqm93" localSheetId="5">'[6]old template'!#REF!</definedName>
    <definedName name="_sqm93" localSheetId="9">'[6]old template'!#REF!</definedName>
    <definedName name="_sqm93" localSheetId="2">'[6]old template'!#REF!</definedName>
    <definedName name="_sqm93" localSheetId="26">'[6]old template'!#REF!</definedName>
    <definedName name="_sqm93">'[6]old template'!#REF!</definedName>
    <definedName name="_sqm94" localSheetId="4">'[6]old template'!#REF!</definedName>
    <definedName name="_sqm94" localSheetId="15">'[6]old template'!#REF!</definedName>
    <definedName name="_sqm94" localSheetId="22">'[6]old template'!#REF!</definedName>
    <definedName name="_sqm94" localSheetId="5">'[6]old template'!#REF!</definedName>
    <definedName name="_sqm94" localSheetId="9">'[6]old template'!#REF!</definedName>
    <definedName name="_sqm94" localSheetId="2">'[6]old template'!#REF!</definedName>
    <definedName name="_sqm94" localSheetId="26">'[6]old template'!#REF!</definedName>
    <definedName name="_sqm94">'[6]old template'!#REF!</definedName>
    <definedName name="_sqm95" localSheetId="4">'[6]old template'!#REF!</definedName>
    <definedName name="_sqm95" localSheetId="15">'[6]old template'!#REF!</definedName>
    <definedName name="_sqm95" localSheetId="22">'[6]old template'!#REF!</definedName>
    <definedName name="_sqm95" localSheetId="5">'[6]old template'!#REF!</definedName>
    <definedName name="_sqm95" localSheetId="9">'[6]old template'!#REF!</definedName>
    <definedName name="_sqm95" localSheetId="2">'[6]old template'!#REF!</definedName>
    <definedName name="_sqm95" localSheetId="26">'[6]old template'!#REF!</definedName>
    <definedName name="_sqm95">'[6]old template'!#REF!</definedName>
    <definedName name="_sqm96" localSheetId="4">'[6]old template'!#REF!</definedName>
    <definedName name="_sqm96" localSheetId="15">'[6]old template'!#REF!</definedName>
    <definedName name="_sqm96" localSheetId="22">'[6]old template'!#REF!</definedName>
    <definedName name="_sqm96" localSheetId="5">'[6]old template'!#REF!</definedName>
    <definedName name="_sqm96" localSheetId="9">'[6]old template'!#REF!</definedName>
    <definedName name="_sqm96" localSheetId="2">'[6]old template'!#REF!</definedName>
    <definedName name="_sqm96" localSheetId="26">'[6]old template'!#REF!</definedName>
    <definedName name="_sqm96">'[6]old template'!#REF!</definedName>
    <definedName name="_sqm97" localSheetId="4">'[6]old template'!#REF!</definedName>
    <definedName name="_sqm97" localSheetId="15">'[6]old template'!#REF!</definedName>
    <definedName name="_sqm97" localSheetId="22">'[6]old template'!#REF!</definedName>
    <definedName name="_sqm97" localSheetId="5">'[6]old template'!#REF!</definedName>
    <definedName name="_sqm97" localSheetId="9">'[6]old template'!#REF!</definedName>
    <definedName name="_sqm97" localSheetId="2">'[6]old template'!#REF!</definedName>
    <definedName name="_sqm97" localSheetId="26">'[6]old template'!#REF!</definedName>
    <definedName name="_sqm97">'[6]old template'!#REF!</definedName>
    <definedName name="_sqm98" localSheetId="4">'[6]old template'!#REF!</definedName>
    <definedName name="_sqm98" localSheetId="15">'[6]old template'!#REF!</definedName>
    <definedName name="_sqm98" localSheetId="22">'[6]old template'!#REF!</definedName>
    <definedName name="_sqm98" localSheetId="5">'[6]old template'!#REF!</definedName>
    <definedName name="_sqm98" localSheetId="9">'[6]old template'!#REF!</definedName>
    <definedName name="_sqm98" localSheetId="2">'[6]old template'!#REF!</definedName>
    <definedName name="_sqm98" localSheetId="26">'[6]old template'!#REF!</definedName>
    <definedName name="_sqm98">'[6]old template'!#REF!</definedName>
    <definedName name="_sqm99" localSheetId="4">'[6]old template'!#REF!</definedName>
    <definedName name="_sqm99" localSheetId="15">'[6]old template'!#REF!</definedName>
    <definedName name="_sqm99" localSheetId="22">'[6]old template'!#REF!</definedName>
    <definedName name="_sqm99" localSheetId="5">'[6]old template'!#REF!</definedName>
    <definedName name="_sqm99" localSheetId="9">'[6]old template'!#REF!</definedName>
    <definedName name="_sqm99" localSheetId="2">'[6]old template'!#REF!</definedName>
    <definedName name="_sqm99" localSheetId="26">'[6]old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5">#REF!</definedName>
    <definedName name="_WHS1" localSheetId="22">#REF!</definedName>
    <definedName name="_WHS1" localSheetId="5">#REF!</definedName>
    <definedName name="_WHS1" localSheetId="9">#REF!</definedName>
    <definedName name="_WHS1" localSheetId="2">#REF!</definedName>
    <definedName name="_WHS1" localSheetId="26">#REF!</definedName>
    <definedName name="_WHS1">#REF!</definedName>
    <definedName name="_WHS2" localSheetId="4">#REF!</definedName>
    <definedName name="_WHS2" localSheetId="15">#REF!</definedName>
    <definedName name="_WHS2" localSheetId="22">#REF!</definedName>
    <definedName name="_WHS2" localSheetId="5">#REF!</definedName>
    <definedName name="_WHS2" localSheetId="9">#REF!</definedName>
    <definedName name="_WHS2" localSheetId="2">#REF!</definedName>
    <definedName name="_WHS2" localSheetId="26">#REF!</definedName>
    <definedName name="_WHS2">#REF!</definedName>
    <definedName name="_WHS3" localSheetId="4">#REF!</definedName>
    <definedName name="_WHS3" localSheetId="15">#REF!</definedName>
    <definedName name="_WHS3" localSheetId="22">#REF!</definedName>
    <definedName name="_WHS3" localSheetId="5">#REF!</definedName>
    <definedName name="_WHS3" localSheetId="9">#REF!</definedName>
    <definedName name="_WHS3" localSheetId="2">#REF!</definedName>
    <definedName name="_WHS3" localSheetId="26">#REF!</definedName>
    <definedName name="_WHS3">#REF!</definedName>
    <definedName name="_WHS4" localSheetId="4">#REF!</definedName>
    <definedName name="_WHS4" localSheetId="15">#REF!</definedName>
    <definedName name="_WHS4" localSheetId="22">#REF!</definedName>
    <definedName name="_WHS4" localSheetId="5">#REF!</definedName>
    <definedName name="_WHS4" localSheetId="9">#REF!</definedName>
    <definedName name="_WHS4" localSheetId="2">#REF!</definedName>
    <definedName name="_WHS4" localSheetId="26">#REF!</definedName>
    <definedName name="_WHS4">#REF!</definedName>
    <definedName name="_WHS5" localSheetId="4">#REF!</definedName>
    <definedName name="_WHS5" localSheetId="15">#REF!</definedName>
    <definedName name="_WHS5" localSheetId="22">#REF!</definedName>
    <definedName name="_WHS5" localSheetId="5">#REF!</definedName>
    <definedName name="_WHS5" localSheetId="9">#REF!</definedName>
    <definedName name="_WHS5" localSheetId="2">#REF!</definedName>
    <definedName name="_WHS5" localSheetId="26">#REF!</definedName>
    <definedName name="_WHS5">#REF!</definedName>
    <definedName name="_yr1990" localSheetId="4">[7]Main!#REF!</definedName>
    <definedName name="_yr1990" localSheetId="15">[7]Main!#REF!</definedName>
    <definedName name="_yr1990" localSheetId="22">[7]Main!#REF!</definedName>
    <definedName name="_yr1990" localSheetId="5">[7]Main!#REF!</definedName>
    <definedName name="_yr1990" localSheetId="9">[7]Main!#REF!</definedName>
    <definedName name="_yr1990" localSheetId="2">[7]Main!#REF!</definedName>
    <definedName name="_yr1990" localSheetId="26">[7]Main!#REF!</definedName>
    <definedName name="_yr1990">[7]Main!#REF!</definedName>
    <definedName name="_Yr1992" localSheetId="4">'[3]DCF old'!#REF!</definedName>
    <definedName name="_Yr1992" localSheetId="15">'[3]DCF old'!#REF!</definedName>
    <definedName name="_Yr1992" localSheetId="22">'[3]DCF old'!#REF!</definedName>
    <definedName name="_Yr1992" localSheetId="5">'[3]DCF old'!#REF!</definedName>
    <definedName name="_Yr1992" localSheetId="9">'[3]DCF old'!#REF!</definedName>
    <definedName name="_Yr1992" localSheetId="2">'[3]DCF old'!#REF!</definedName>
    <definedName name="_Yr1992" localSheetId="26">'[3]DCF old'!#REF!</definedName>
    <definedName name="_Yr1992">'[3]DCF old'!#REF!</definedName>
    <definedName name="_Yr1993" localSheetId="4">'[3]DCF old'!#REF!</definedName>
    <definedName name="_Yr1993" localSheetId="15">'[3]DCF old'!#REF!</definedName>
    <definedName name="_Yr1993" localSheetId="22">'[3]DCF old'!#REF!</definedName>
    <definedName name="_Yr1993" localSheetId="5">'[3]DCF old'!#REF!</definedName>
    <definedName name="_Yr1993" localSheetId="9">'[3]DCF old'!#REF!</definedName>
    <definedName name="_Yr1993" localSheetId="2">'[3]DCF old'!#REF!</definedName>
    <definedName name="_Yr1993" localSheetId="26">'[3]DCF old'!#REF!</definedName>
    <definedName name="_Yr1993">'[3]DCF old'!#REF!</definedName>
    <definedName name="_Yr1994" localSheetId="4">'[3]DCF old'!#REF!</definedName>
    <definedName name="_Yr1994" localSheetId="15">'[3]DCF old'!#REF!</definedName>
    <definedName name="_Yr1994" localSheetId="22">'[3]DCF old'!#REF!</definedName>
    <definedName name="_Yr1994" localSheetId="5">'[3]DCF old'!#REF!</definedName>
    <definedName name="_Yr1994" localSheetId="9">'[3]DCF old'!#REF!</definedName>
    <definedName name="_Yr1994" localSheetId="2">'[3]DCF old'!#REF!</definedName>
    <definedName name="_Yr1994" localSheetId="26">'[3]DCF old'!#REF!</definedName>
    <definedName name="_Yr1994">'[3]DCF old'!#REF!</definedName>
    <definedName name="_Yr1995" localSheetId="4">'[3]DCF old'!#REF!</definedName>
    <definedName name="_Yr1995" localSheetId="15">'[3]DCF old'!#REF!</definedName>
    <definedName name="_Yr1995" localSheetId="22">'[3]DCF old'!#REF!</definedName>
    <definedName name="_Yr1995" localSheetId="5">'[3]DCF old'!#REF!</definedName>
    <definedName name="_Yr1995" localSheetId="9">'[3]DCF old'!#REF!</definedName>
    <definedName name="_Yr1995" localSheetId="2">'[3]DCF old'!#REF!</definedName>
    <definedName name="_Yr1995" localSheetId="26">'[3]DCF old'!#REF!</definedName>
    <definedName name="_Yr1995">'[3]DCF old'!#REF!</definedName>
    <definedName name="_Yr1996" localSheetId="4">'[3]DCF old'!#REF!</definedName>
    <definedName name="_Yr1996" localSheetId="15">'[3]DCF old'!#REF!</definedName>
    <definedName name="_Yr1996" localSheetId="22">'[3]DCF old'!#REF!</definedName>
    <definedName name="_Yr1996" localSheetId="5">'[3]DCF old'!#REF!</definedName>
    <definedName name="_Yr1996" localSheetId="9">'[3]DCF old'!#REF!</definedName>
    <definedName name="_Yr1996" localSheetId="2">'[3]DCF old'!#REF!</definedName>
    <definedName name="_Yr1996" localSheetId="26">'[3]DCF old'!#REF!</definedName>
    <definedName name="_Yr1996">'[3]DCF old'!#REF!</definedName>
    <definedName name="_Yr1997" localSheetId="4">'[3]DCF old'!#REF!</definedName>
    <definedName name="_Yr1997" localSheetId="15">'[3]DCF old'!#REF!</definedName>
    <definedName name="_Yr1997" localSheetId="22">'[3]DCF old'!#REF!</definedName>
    <definedName name="_Yr1997" localSheetId="5">'[3]DCF old'!#REF!</definedName>
    <definedName name="_Yr1997" localSheetId="9">'[3]DCF old'!#REF!</definedName>
    <definedName name="_Yr1997" localSheetId="2">'[3]DCF old'!#REF!</definedName>
    <definedName name="_Yr1997" localSheetId="26">'[3]DCF old'!#REF!</definedName>
    <definedName name="_Yr1997">'[3]DCF old'!#REF!</definedName>
    <definedName name="_Yr1998" localSheetId="4">'[3]DCF old'!#REF!</definedName>
    <definedName name="_Yr1998" localSheetId="15">'[3]DCF old'!#REF!</definedName>
    <definedName name="_Yr1998" localSheetId="22">'[3]DCF old'!#REF!</definedName>
    <definedName name="_Yr1998" localSheetId="5">'[3]DCF old'!#REF!</definedName>
    <definedName name="_Yr1998" localSheetId="9">'[3]DCF old'!#REF!</definedName>
    <definedName name="_Yr1998" localSheetId="2">'[3]DCF old'!#REF!</definedName>
    <definedName name="_Yr1998" localSheetId="26">'[3]DCF old'!#REF!</definedName>
    <definedName name="_Yr1998">'[3]DCF old'!#REF!</definedName>
    <definedName name="_Yr1999" localSheetId="4">'[3]DCF old'!#REF!</definedName>
    <definedName name="_Yr1999" localSheetId="15">'[3]DCF old'!#REF!</definedName>
    <definedName name="_Yr1999" localSheetId="22">'[3]DCF old'!#REF!</definedName>
    <definedName name="_Yr1999" localSheetId="5">'[3]DCF old'!#REF!</definedName>
    <definedName name="_Yr1999" localSheetId="9">'[3]DCF old'!#REF!</definedName>
    <definedName name="_Yr1999" localSheetId="2">'[3]DCF old'!#REF!</definedName>
    <definedName name="_Yr1999" localSheetId="26">'[3]DCF old'!#REF!</definedName>
    <definedName name="_Yr1999">'[3]DCF old'!#REF!</definedName>
    <definedName name="_Yr2000" localSheetId="4">'[3]DCF old'!#REF!</definedName>
    <definedName name="_Yr2000" localSheetId="15">'[3]DCF old'!#REF!</definedName>
    <definedName name="_Yr2000" localSheetId="22">'[3]DCF old'!#REF!</definedName>
    <definedName name="_Yr2000" localSheetId="5">'[3]DCF old'!#REF!</definedName>
    <definedName name="_Yr2000" localSheetId="9">'[3]DCF old'!#REF!</definedName>
    <definedName name="_Yr2000" localSheetId="2">'[3]DCF old'!#REF!</definedName>
    <definedName name="_Yr2000" localSheetId="26">'[3]DCF old'!#REF!</definedName>
    <definedName name="_Yr2000">'[3]DCF old'!#REF!</definedName>
    <definedName name="_Yr2003" localSheetId="4">#REF!,#REF!,#REF!</definedName>
    <definedName name="_Yr2003" localSheetId="15">#REF!,#REF!,#REF!</definedName>
    <definedName name="_Yr2003" localSheetId="22">#REF!,#REF!,#REF!</definedName>
    <definedName name="_Yr2003" localSheetId="5">#REF!,#REF!,#REF!</definedName>
    <definedName name="_Yr2003" localSheetId="9">#REF!,#REF!,#REF!</definedName>
    <definedName name="_Yr2003" localSheetId="2">#REF!,#REF!,#REF!</definedName>
    <definedName name="_Yr2003" localSheetId="26">#REF!,#REF!,#REF!</definedName>
    <definedName name="_Yr2003">#REF!,#REF!,#REF!</definedName>
    <definedName name="_Yr2004" localSheetId="4">#REF!,#REF!,#REF!</definedName>
    <definedName name="_Yr2004" localSheetId="15">#REF!,#REF!,#REF!</definedName>
    <definedName name="_Yr2004" localSheetId="22">#REF!,#REF!,#REF!</definedName>
    <definedName name="_Yr2004" localSheetId="5">#REF!,#REF!,#REF!</definedName>
    <definedName name="_Yr2004" localSheetId="9">#REF!,#REF!,#REF!</definedName>
    <definedName name="_Yr2004" localSheetId="2">#REF!,#REF!,#REF!</definedName>
    <definedName name="_Yr2004" localSheetId="26">#REF!,#REF!,#REF!</definedName>
    <definedName name="_Yr2004">#REF!,#REF!,#REF!</definedName>
    <definedName name="_Yr2005" localSheetId="4">#REF!</definedName>
    <definedName name="_Yr2005" localSheetId="15">#REF!</definedName>
    <definedName name="_Yr2005" localSheetId="22">#REF!</definedName>
    <definedName name="_Yr2005" localSheetId="5">#REF!</definedName>
    <definedName name="_Yr2005" localSheetId="9">#REF!</definedName>
    <definedName name="_Yr2005" localSheetId="2">#REF!</definedName>
    <definedName name="_Yr2005" localSheetId="26">#REF!</definedName>
    <definedName name="_Yr2005">#REF!</definedName>
    <definedName name="_Yr2006" localSheetId="4">#REF!</definedName>
    <definedName name="_Yr2006" localSheetId="15">#REF!</definedName>
    <definedName name="_Yr2006" localSheetId="22">#REF!</definedName>
    <definedName name="_Yr2006" localSheetId="5">#REF!</definedName>
    <definedName name="_Yr2006" localSheetId="9">#REF!</definedName>
    <definedName name="_Yr2006" localSheetId="2">#REF!</definedName>
    <definedName name="_Yr2006" localSheetId="26">#REF!</definedName>
    <definedName name="_Yr2006">#REF!</definedName>
    <definedName name="A" localSheetId="4">#REF!</definedName>
    <definedName name="A" localSheetId="15">#REF!</definedName>
    <definedName name="A" localSheetId="22">#REF!</definedName>
    <definedName name="A" localSheetId="5">#REF!</definedName>
    <definedName name="A" localSheetId="9">#REF!</definedName>
    <definedName name="A" localSheetId="2">#REF!</definedName>
    <definedName name="A" localSheetId="26">#REF!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5">#REF!</definedName>
    <definedName name="Accounts_payable" localSheetId="22">#REF!</definedName>
    <definedName name="Accounts_payable" localSheetId="5">#REF!</definedName>
    <definedName name="Accounts_payable" localSheetId="9">#REF!</definedName>
    <definedName name="Accounts_payable" localSheetId="2">#REF!</definedName>
    <definedName name="Accounts_payable" localSheetId="26">#REF!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5">#REF!</definedName>
    <definedName name="Accrued_Expenditure" localSheetId="22">#REF!</definedName>
    <definedName name="Accrued_Expenditure" localSheetId="5">#REF!</definedName>
    <definedName name="Accrued_Expenditure" localSheetId="9">#REF!</definedName>
    <definedName name="Accrued_Expenditure" localSheetId="2">#REF!</definedName>
    <definedName name="Accrued_Expenditure" localSheetId="26">#REF!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5">'[3]DCF old'!#REF!</definedName>
    <definedName name="acp" localSheetId="22">'[3]DCF old'!#REF!</definedName>
    <definedName name="acp" localSheetId="5">'[3]DCF old'!#REF!</definedName>
    <definedName name="acp" localSheetId="9">'[3]DCF old'!#REF!</definedName>
    <definedName name="acp" localSheetId="2">'[3]DCF old'!#REF!</definedName>
    <definedName name="acp" localSheetId="26">'[3]DCF old'!#REF!</definedName>
    <definedName name="acp">'[3]DCF old'!#REF!</definedName>
    <definedName name="Acquisition_divestments" localSheetId="4">#REF!</definedName>
    <definedName name="Acquisition_divestments" localSheetId="15">#REF!</definedName>
    <definedName name="Acquisition_divestments" localSheetId="22">#REF!</definedName>
    <definedName name="Acquisition_divestments" localSheetId="5">#REF!</definedName>
    <definedName name="Acquisition_divestments" localSheetId="9">#REF!</definedName>
    <definedName name="Acquisition_divestments" localSheetId="2">#REF!</definedName>
    <definedName name="Acquisition_divestments" localSheetId="26">#REF!</definedName>
    <definedName name="Acquisition_divestments">#REF!</definedName>
    <definedName name="Acquisitions" localSheetId="4">#REF!</definedName>
    <definedName name="Acquisitions" localSheetId="15">#REF!</definedName>
    <definedName name="Acquisitions" localSheetId="22">#REF!</definedName>
    <definedName name="Acquisitions" localSheetId="5">#REF!</definedName>
    <definedName name="Acquisitions" localSheetId="9">#REF!</definedName>
    <definedName name="Acquisitions" localSheetId="2">#REF!</definedName>
    <definedName name="Acquisitions" localSheetId="26">#REF!</definedName>
    <definedName name="Acquisitions">#REF!</definedName>
    <definedName name="acr" localSheetId="4">'[3]DCF old'!#REF!</definedName>
    <definedName name="acr" localSheetId="15">'[3]DCF old'!#REF!</definedName>
    <definedName name="acr" localSheetId="22">'[3]DCF old'!#REF!</definedName>
    <definedName name="acr" localSheetId="5">'[3]DCF old'!#REF!</definedName>
    <definedName name="acr" localSheetId="9">'[3]DCF old'!#REF!</definedName>
    <definedName name="acr" localSheetId="2">'[3]DCF old'!#REF!</definedName>
    <definedName name="acr" localSheetId="26">'[3]DCF old'!#REF!</definedName>
    <definedName name="acr">'[3]DCF old'!#REF!</definedName>
    <definedName name="acr_rem" localSheetId="4">'[3]DCF old'!#REF!</definedName>
    <definedName name="acr_rem" localSheetId="15">'[3]DCF old'!#REF!</definedName>
    <definedName name="acr_rem" localSheetId="22">'[3]DCF old'!#REF!</definedName>
    <definedName name="acr_rem" localSheetId="5">'[3]DCF old'!#REF!</definedName>
    <definedName name="acr_rem" localSheetId="9">'[3]DCF old'!#REF!</definedName>
    <definedName name="acr_rem" localSheetId="2">'[3]DCF old'!#REF!</definedName>
    <definedName name="acr_rem" localSheetId="26">'[3]DCF old'!#REF!</definedName>
    <definedName name="acr_rem">'[3]DCF old'!#REF!</definedName>
    <definedName name="Add_Fin" localSheetId="4">#REF!</definedName>
    <definedName name="Add_Fin" localSheetId="15">#REF!</definedName>
    <definedName name="Add_Fin" localSheetId="22">#REF!</definedName>
    <definedName name="Add_Fin" localSheetId="5">#REF!</definedName>
    <definedName name="Add_Fin" localSheetId="9">#REF!</definedName>
    <definedName name="Add_Fin" localSheetId="2">#REF!</definedName>
    <definedName name="Add_Fin" localSheetId="26">#REF!</definedName>
    <definedName name="Add_Fin">#REF!</definedName>
    <definedName name="Add_Other" localSheetId="4">#REF!</definedName>
    <definedName name="Add_Other" localSheetId="15">#REF!</definedName>
    <definedName name="Add_Other" localSheetId="22">#REF!</definedName>
    <definedName name="Add_Other" localSheetId="5">#REF!</definedName>
    <definedName name="Add_Other" localSheetId="9">#REF!</definedName>
    <definedName name="Add_Other" localSheetId="2">#REF!</definedName>
    <definedName name="Add_Other" localSheetId="26">#REF!</definedName>
    <definedName name="Add_Other">#REF!</definedName>
    <definedName name="ADDED_VALUE" localSheetId="4">#REF!</definedName>
    <definedName name="ADDED_VALUE" localSheetId="15">#REF!</definedName>
    <definedName name="ADDED_VALUE" localSheetId="22">#REF!</definedName>
    <definedName name="ADDED_VALUE" localSheetId="5">#REF!</definedName>
    <definedName name="ADDED_VALUE" localSheetId="9">#REF!</definedName>
    <definedName name="ADDED_VALUE" localSheetId="2">#REF!</definedName>
    <definedName name="ADDED_VALUE" localSheetId="26">#REF!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5">'[11]A table'!#REF!</definedName>
    <definedName name="ADJOUTSTANDCONVNOMYE" localSheetId="22">'[11]A table'!#REF!</definedName>
    <definedName name="ADJOUTSTANDCONVNOMYE" localSheetId="5">'[11]A table'!#REF!</definedName>
    <definedName name="ADJOUTSTANDCONVNOMYE" localSheetId="9">'[11]A table'!#REF!</definedName>
    <definedName name="ADJOUTSTANDCONVNOMYE" localSheetId="2">'[11]A table'!#REF!</definedName>
    <definedName name="ADJOUTSTANDCONVNOMYE" localSheetId="26">'[11]A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5">'[3]DCF old'!#REF!</definedName>
    <definedName name="aftertax_margin" localSheetId="22">'[3]DCF old'!#REF!</definedName>
    <definedName name="aftertax_margin" localSheetId="5">'[3]DCF old'!#REF!</definedName>
    <definedName name="aftertax_margin" localSheetId="9">'[3]DCF old'!#REF!</definedName>
    <definedName name="aftertax_margin" localSheetId="2">'[3]DCF old'!#REF!</definedName>
    <definedName name="aftertax_margin" localSheetId="26">'[3]DCF old'!#REF!</definedName>
    <definedName name="aftertax_margin">'[3]DCF old'!#REF!</definedName>
    <definedName name="age00" localSheetId="4">#REF!</definedName>
    <definedName name="age00" localSheetId="15">#REF!</definedName>
    <definedName name="age00" localSheetId="22">#REF!</definedName>
    <definedName name="age00" localSheetId="5">#REF!</definedName>
    <definedName name="age00" localSheetId="9">#REF!</definedName>
    <definedName name="age00" localSheetId="2">#REF!</definedName>
    <definedName name="age00" localSheetId="26">#REF!</definedName>
    <definedName name="age00">#REF!</definedName>
    <definedName name="agga" localSheetId="4">#REF!</definedName>
    <definedName name="agga" localSheetId="15">#REF!</definedName>
    <definedName name="agga" localSheetId="22">#REF!</definedName>
    <definedName name="agga" localSheetId="5">#REF!</definedName>
    <definedName name="agga" localSheetId="9">#REF!</definedName>
    <definedName name="agga" localSheetId="2">#REF!</definedName>
    <definedName name="agga" localSheetId="26">#REF!</definedName>
    <definedName name="agga">#REF!</definedName>
    <definedName name="aktier" localSheetId="4">#REF!</definedName>
    <definedName name="aktier" localSheetId="15">#REF!</definedName>
    <definedName name="aktier" localSheetId="22">#REF!</definedName>
    <definedName name="aktier" localSheetId="5">#REF!</definedName>
    <definedName name="aktier" localSheetId="9">#REF!</definedName>
    <definedName name="aktier" localSheetId="2">#REF!</definedName>
    <definedName name="aktier" localSheetId="26">#REF!</definedName>
    <definedName name="aktier">#REF!</definedName>
    <definedName name="Amortisation" localSheetId="4">#REF!</definedName>
    <definedName name="Amortisation" localSheetId="15">#REF!</definedName>
    <definedName name="Amortisation" localSheetId="22">#REF!</definedName>
    <definedName name="Amortisation" localSheetId="5">#REF!</definedName>
    <definedName name="Amortisation" localSheetId="9">#REF!</definedName>
    <definedName name="Amortisation" localSheetId="2">#REF!</definedName>
    <definedName name="Amortisation" localSheetId="26">#REF!</definedName>
    <definedName name="Amortisation">#REF!</definedName>
    <definedName name="an_mail" localSheetId="4">'[3]DCF old'!#REF!</definedName>
    <definedName name="an_mail" localSheetId="15">'[3]DCF old'!#REF!</definedName>
    <definedName name="an_mail" localSheetId="22">'[3]DCF old'!#REF!</definedName>
    <definedName name="an_mail" localSheetId="5">'[3]DCF old'!#REF!</definedName>
    <definedName name="an_mail" localSheetId="9">'[3]DCF old'!#REF!</definedName>
    <definedName name="an_mail" localSheetId="2">'[3]DCF old'!#REF!</definedName>
    <definedName name="an_mail" localSheetId="26">'[3]DCF old'!#REF!</definedName>
    <definedName name="an_mail">'[3]DCF old'!#REF!</definedName>
    <definedName name="an_name" localSheetId="4">'[3]DCF old'!#REF!</definedName>
    <definedName name="an_name" localSheetId="15">'[3]DCF old'!#REF!</definedName>
    <definedName name="an_name" localSheetId="22">'[3]DCF old'!#REF!</definedName>
    <definedName name="an_name" localSheetId="5">'[3]DCF old'!#REF!</definedName>
    <definedName name="an_name" localSheetId="9">'[3]DCF old'!#REF!</definedName>
    <definedName name="an_name" localSheetId="2">'[3]DCF old'!#REF!</definedName>
    <definedName name="an_name" localSheetId="26">'[3]DCF old'!#REF!</definedName>
    <definedName name="an_name">'[3]DCF old'!#REF!</definedName>
    <definedName name="an_sector" localSheetId="4">#REF!</definedName>
    <definedName name="an_sector" localSheetId="15">#REF!</definedName>
    <definedName name="an_sector" localSheetId="22">#REF!</definedName>
    <definedName name="an_sector" localSheetId="5">#REF!</definedName>
    <definedName name="an_sector" localSheetId="9">#REF!</definedName>
    <definedName name="an_sector" localSheetId="2">#REF!</definedName>
    <definedName name="an_sector" localSheetId="26">#REF!</definedName>
    <definedName name="an_sector">#REF!</definedName>
    <definedName name="an_tel" localSheetId="4">'[3]DCF old'!#REF!</definedName>
    <definedName name="an_tel" localSheetId="15">'[3]DCF old'!#REF!</definedName>
    <definedName name="an_tel" localSheetId="22">'[3]DCF old'!#REF!</definedName>
    <definedName name="an_tel" localSheetId="5">'[3]DCF old'!#REF!</definedName>
    <definedName name="an_tel" localSheetId="9">'[3]DCF old'!#REF!</definedName>
    <definedName name="an_tel" localSheetId="2">'[3]DCF old'!#REF!</definedName>
    <definedName name="an_tel" localSheetId="26">'[3]DCF old'!#REF!</definedName>
    <definedName name="an_tel">'[3]DCF old'!#REF!</definedName>
    <definedName name="aq" localSheetId="4">#REF!</definedName>
    <definedName name="aq" localSheetId="15">#REF!</definedName>
    <definedName name="aq" localSheetId="22">#REF!</definedName>
    <definedName name="aq" localSheetId="5">#REF!</definedName>
    <definedName name="aq" localSheetId="9">#REF!</definedName>
    <definedName name="aq" localSheetId="2">#REF!</definedName>
    <definedName name="aq" localSheetId="26">#REF!</definedName>
    <definedName name="aq">#REF!</definedName>
    <definedName name="arvid" localSheetId="4">#REF!</definedName>
    <definedName name="arvid" localSheetId="15">#REF!</definedName>
    <definedName name="arvid" localSheetId="22">#REF!</definedName>
    <definedName name="arvid" localSheetId="5">#REF!</definedName>
    <definedName name="arvid" localSheetId="9">#REF!</definedName>
    <definedName name="arvid" localSheetId="2">#REF!</definedName>
    <definedName name="arvid" localSheetId="26">#REF!</definedName>
    <definedName name="arvid">#REF!</definedName>
    <definedName name="Asia" localSheetId="4">#REF!</definedName>
    <definedName name="Asia" localSheetId="15">#REF!</definedName>
    <definedName name="Asia" localSheetId="22">#REF!</definedName>
    <definedName name="Asia" localSheetId="5">#REF!</definedName>
    <definedName name="Asia" localSheetId="9">#REF!</definedName>
    <definedName name="Asia" localSheetId="2">#REF!</definedName>
    <definedName name="Asia" localSheetId="26">#REF!</definedName>
    <definedName name="Asia">#REF!</definedName>
    <definedName name="Asia_w" localSheetId="4">#REF!</definedName>
    <definedName name="Asia_w" localSheetId="15">#REF!</definedName>
    <definedName name="Asia_w" localSheetId="22">#REF!</definedName>
    <definedName name="Asia_w" localSheetId="5">#REF!</definedName>
    <definedName name="Asia_w" localSheetId="9">#REF!</definedName>
    <definedName name="Asia_w" localSheetId="2">#REF!</definedName>
    <definedName name="Asia_w" localSheetId="26">#REF!</definedName>
    <definedName name="Asia_w">#REF!</definedName>
    <definedName name="ASSOC" localSheetId="4">#REF!</definedName>
    <definedName name="ASSOC" localSheetId="15">#REF!</definedName>
    <definedName name="ASSOC" localSheetId="22">#REF!</definedName>
    <definedName name="ASSOC" localSheetId="5">#REF!</definedName>
    <definedName name="ASSOC" localSheetId="9">#REF!</definedName>
    <definedName name="ASSOC" localSheetId="2">#REF!</definedName>
    <definedName name="ASSOC" localSheetId="26">#REF!</definedName>
    <definedName name="ASSOC">#REF!</definedName>
    <definedName name="Associated_income" localSheetId="4">#REF!</definedName>
    <definedName name="Associated_income" localSheetId="15">#REF!</definedName>
    <definedName name="Associated_income" localSheetId="22">#REF!</definedName>
    <definedName name="Associated_income" localSheetId="5">#REF!</definedName>
    <definedName name="Associated_income" localSheetId="9">#REF!</definedName>
    <definedName name="Associated_income" localSheetId="2">#REF!</definedName>
    <definedName name="Associated_income" localSheetId="26">#REF!</definedName>
    <definedName name="Associated_income">#REF!</definedName>
    <definedName name="Associates" localSheetId="4">#REF!</definedName>
    <definedName name="Associates" localSheetId="15">#REF!</definedName>
    <definedName name="Associates" localSheetId="22">#REF!</definedName>
    <definedName name="Associates" localSheetId="5">#REF!</definedName>
    <definedName name="Associates" localSheetId="9">#REF!</definedName>
    <definedName name="Associates" localSheetId="2">#REF!</definedName>
    <definedName name="Associates" localSheetId="26">#REF!</definedName>
    <definedName name="Associates">#REF!</definedName>
    <definedName name="av_00" localSheetId="4">#REF!</definedName>
    <definedName name="av_00" localSheetId="15">#REF!</definedName>
    <definedName name="av_00" localSheetId="22">#REF!</definedName>
    <definedName name="av_00" localSheetId="5">#REF!</definedName>
    <definedName name="av_00" localSheetId="9">#REF!</definedName>
    <definedName name="av_00" localSheetId="2">#REF!</definedName>
    <definedName name="av_00" localSheetId="26">#REF!</definedName>
    <definedName name="av_00">#REF!</definedName>
    <definedName name="av_01" localSheetId="4">#REF!</definedName>
    <definedName name="av_01" localSheetId="15">#REF!</definedName>
    <definedName name="av_01" localSheetId="22">#REF!</definedName>
    <definedName name="av_01" localSheetId="5">#REF!</definedName>
    <definedName name="av_01" localSheetId="9">#REF!</definedName>
    <definedName name="av_01" localSheetId="2">#REF!</definedName>
    <definedName name="av_01" localSheetId="26">#REF!</definedName>
    <definedName name="av_01">#REF!</definedName>
    <definedName name="av_02" localSheetId="4">#REF!</definedName>
    <definedName name="av_02" localSheetId="15">#REF!</definedName>
    <definedName name="av_02" localSheetId="22">#REF!</definedName>
    <definedName name="av_02" localSheetId="5">#REF!</definedName>
    <definedName name="av_02" localSheetId="9">#REF!</definedName>
    <definedName name="av_02" localSheetId="2">#REF!</definedName>
    <definedName name="av_02" localSheetId="26">#REF!</definedName>
    <definedName name="av_02">#REF!</definedName>
    <definedName name="av_03">[1]CASINO2!$W$315</definedName>
    <definedName name="av_99" localSheetId="4">#REF!</definedName>
    <definedName name="av_99" localSheetId="15">#REF!</definedName>
    <definedName name="av_99" localSheetId="22">#REF!</definedName>
    <definedName name="av_99" localSheetId="5">#REF!</definedName>
    <definedName name="av_99" localSheetId="9">#REF!</definedName>
    <definedName name="av_99" localSheetId="2">#REF!</definedName>
    <definedName name="av_99" localSheetId="26">#REF!</definedName>
    <definedName name="av_99">#REF!</definedName>
    <definedName name="av_s00" localSheetId="4">#REF!</definedName>
    <definedName name="av_s00" localSheetId="15">#REF!</definedName>
    <definedName name="av_s00" localSheetId="22">#REF!</definedName>
    <definedName name="av_s00" localSheetId="5">#REF!</definedName>
    <definedName name="av_s00" localSheetId="9">#REF!</definedName>
    <definedName name="av_s00" localSheetId="2">#REF!</definedName>
    <definedName name="av_s00" localSheetId="26">#REF!</definedName>
    <definedName name="av_s00">#REF!</definedName>
    <definedName name="av_s01" localSheetId="4">#REF!</definedName>
    <definedName name="av_s01" localSheetId="15">#REF!</definedName>
    <definedName name="av_s01" localSheetId="22">#REF!</definedName>
    <definedName name="av_s01" localSheetId="5">#REF!</definedName>
    <definedName name="av_s01" localSheetId="9">#REF!</definedName>
    <definedName name="av_s01" localSheetId="2">#REF!</definedName>
    <definedName name="av_s01" localSheetId="26">#REF!</definedName>
    <definedName name="av_s01">#REF!</definedName>
    <definedName name="av_s02" localSheetId="4">#REF!</definedName>
    <definedName name="av_s02" localSheetId="15">#REF!</definedName>
    <definedName name="av_s02" localSheetId="22">#REF!</definedName>
    <definedName name="av_s02" localSheetId="5">#REF!</definedName>
    <definedName name="av_s02" localSheetId="9">#REF!</definedName>
    <definedName name="av_s02" localSheetId="2">#REF!</definedName>
    <definedName name="av_s02" localSheetId="26">#REF!</definedName>
    <definedName name="av_s02">#REF!</definedName>
    <definedName name="av_s03">[1]CASINO2!$W$316</definedName>
    <definedName name="av_s99" localSheetId="4">#REF!</definedName>
    <definedName name="av_s99" localSheetId="15">#REF!</definedName>
    <definedName name="av_s99" localSheetId="22">#REF!</definedName>
    <definedName name="av_s99" localSheetId="5">#REF!</definedName>
    <definedName name="av_s99" localSheetId="9">#REF!</definedName>
    <definedName name="av_s99" localSheetId="2">#REF!</definedName>
    <definedName name="av_s99" localSheetId="26">#REF!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5">#REF!</definedName>
    <definedName name="avg_period" localSheetId="22">#REF!</definedName>
    <definedName name="avg_period" localSheetId="5">#REF!</definedName>
    <definedName name="avg_period" localSheetId="9">#REF!</definedName>
    <definedName name="avg_period" localSheetId="2">#REF!</definedName>
    <definedName name="avg_period" localSheetId="26">#REF!</definedName>
    <definedName name="avg_period">#REF!</definedName>
    <definedName name="AVGVOLUME" localSheetId="4">'[11]A table'!#REF!</definedName>
    <definedName name="AVGVOLUME" localSheetId="15">'[11]A table'!#REF!</definedName>
    <definedName name="AVGVOLUME" localSheetId="22">'[11]A table'!#REF!</definedName>
    <definedName name="AVGVOLUME" localSheetId="5">'[11]A table'!#REF!</definedName>
    <definedName name="AVGVOLUME" localSheetId="9">'[11]A table'!#REF!</definedName>
    <definedName name="AVGVOLUME" localSheetId="2">'[11]A table'!#REF!</definedName>
    <definedName name="AVGVOLUME" localSheetId="26">'[11]A table'!#REF!</definedName>
    <definedName name="AVGVOLUME">'[11]A table'!#REF!</definedName>
    <definedName name="b" localSheetId="4">#N/A</definedName>
    <definedName name="b" localSheetId="15">#N/A</definedName>
    <definedName name="b" localSheetId="22">#N/A</definedName>
    <definedName name="b" localSheetId="5">#N/A</definedName>
    <definedName name="b" localSheetId="9">#N/A</definedName>
    <definedName name="b" localSheetId="3">#N/A</definedName>
    <definedName name="b" localSheetId="2">'IB10'!b</definedName>
    <definedName name="b">'IB10'!b</definedName>
    <definedName name="ba" localSheetId="4">#REF!</definedName>
    <definedName name="ba" localSheetId="15">#REF!</definedName>
    <definedName name="ba" localSheetId="22">#REF!</definedName>
    <definedName name="ba" localSheetId="5">#REF!</definedName>
    <definedName name="ba" localSheetId="9">#REF!</definedName>
    <definedName name="ba" localSheetId="2">#REF!</definedName>
    <definedName name="ba" localSheetId="26">#REF!</definedName>
    <definedName name="ba">#REF!</definedName>
    <definedName name="Balance_Sheet" localSheetId="4">#REF!</definedName>
    <definedName name="Balance_Sheet" localSheetId="15">#REF!</definedName>
    <definedName name="Balance_Sheet" localSheetId="22">#REF!</definedName>
    <definedName name="Balance_Sheet" localSheetId="5">#REF!</definedName>
    <definedName name="Balance_Sheet" localSheetId="9">#REF!</definedName>
    <definedName name="Balance_Sheet" localSheetId="2">#REF!</definedName>
    <definedName name="Balance_Sheet" localSheetId="26">#REF!</definedName>
    <definedName name="Balance_Sheet">#REF!</definedName>
    <definedName name="BALFULL" localSheetId="4">#REF!</definedName>
    <definedName name="BALFULL" localSheetId="15">#REF!</definedName>
    <definedName name="BALFULL" localSheetId="22">#REF!</definedName>
    <definedName name="BALFULL" localSheetId="5">#REF!</definedName>
    <definedName name="BALFULL" localSheetId="9">#REF!</definedName>
    <definedName name="BALFULL" localSheetId="2">#REF!</definedName>
    <definedName name="BALFULL" localSheetId="26">#REF!</definedName>
    <definedName name="BALFULL">#REF!</definedName>
    <definedName name="BASA" localSheetId="4">#REF!</definedName>
    <definedName name="BASA" localSheetId="15">#REF!</definedName>
    <definedName name="BASA" localSheetId="22">#REF!</definedName>
    <definedName name="BASA" localSheetId="5">#REF!</definedName>
    <definedName name="BASA" localSheetId="9">#REF!</definedName>
    <definedName name="BASA" localSheetId="2">#REF!</definedName>
    <definedName name="BASA" localSheetId="26">#REF!</definedName>
    <definedName name="BASA">#REF!</definedName>
    <definedName name="Base_info" localSheetId="4">#REF!</definedName>
    <definedName name="Base_info" localSheetId="15">#REF!</definedName>
    <definedName name="Base_info" localSheetId="22">#REF!</definedName>
    <definedName name="Base_info" localSheetId="5">#REF!</definedName>
    <definedName name="Base_info" localSheetId="9">#REF!</definedName>
    <definedName name="Base_info" localSheetId="2">#REF!</definedName>
    <definedName name="Base_info" localSheetId="26">#REF!</definedName>
    <definedName name="Base_info">#REF!</definedName>
    <definedName name="baseval" localSheetId="4">'[3]DCF old'!#REF!</definedName>
    <definedName name="baseval" localSheetId="15">'[3]DCF old'!#REF!</definedName>
    <definedName name="baseval" localSheetId="22">'[3]DCF old'!#REF!</definedName>
    <definedName name="baseval" localSheetId="5">'[3]DCF old'!#REF!</definedName>
    <definedName name="baseval" localSheetId="9">'[3]DCF old'!#REF!</definedName>
    <definedName name="baseval" localSheetId="2">'[3]DCF old'!#REF!</definedName>
    <definedName name="baseval" localSheetId="26">'[3]DCF old'!#REF!</definedName>
    <definedName name="baseval">'[3]DCF old'!#REF!</definedName>
    <definedName name="BASL" localSheetId="4">#REF!</definedName>
    <definedName name="BASL" localSheetId="15">#REF!</definedName>
    <definedName name="BASL" localSheetId="22">#REF!</definedName>
    <definedName name="BASL" localSheetId="5">#REF!</definedName>
    <definedName name="BASL" localSheetId="9">#REF!</definedName>
    <definedName name="BASL" localSheetId="2">#REF!</definedName>
    <definedName name="BASL" localSheetId="26">#REF!</definedName>
    <definedName name="BASL">#REF!</definedName>
    <definedName name="bd" localSheetId="4">#REF!</definedName>
    <definedName name="bd" localSheetId="15">#REF!</definedName>
    <definedName name="bd" localSheetId="22">#REF!</definedName>
    <definedName name="bd" localSheetId="5">#REF!</definedName>
    <definedName name="bd" localSheetId="9">#REF!</definedName>
    <definedName name="bd" localSheetId="2">#REF!</definedName>
    <definedName name="bd" localSheetId="26">#REF!</definedName>
    <definedName name="bd">#REF!</definedName>
    <definedName name="be" localSheetId="4">#REF!</definedName>
    <definedName name="be" localSheetId="15">#REF!</definedName>
    <definedName name="be" localSheetId="22">#REF!</definedName>
    <definedName name="be" localSheetId="5">#REF!</definedName>
    <definedName name="be" localSheetId="9">#REF!</definedName>
    <definedName name="be" localSheetId="2">#REF!</definedName>
    <definedName name="be" localSheetId="26">#REF!</definedName>
    <definedName name="be">#REF!</definedName>
    <definedName name="beta">'[3]DCF old'!$C$41</definedName>
    <definedName name="blA" localSheetId="4">#REF!</definedName>
    <definedName name="blA" localSheetId="15">#REF!</definedName>
    <definedName name="blA" localSheetId="22">#REF!</definedName>
    <definedName name="blA" localSheetId="5">#REF!</definedName>
    <definedName name="blA" localSheetId="9">#REF!</definedName>
    <definedName name="blA" localSheetId="2">#REF!</definedName>
    <definedName name="blA" localSheetId="26">#REF!</definedName>
    <definedName name="blA">#REF!</definedName>
    <definedName name="blb">[12]Sheet7!$L$3</definedName>
    <definedName name="BLQ" localSheetId="4">#REF!</definedName>
    <definedName name="BLQ" localSheetId="15">#REF!</definedName>
    <definedName name="BLQ" localSheetId="22">#REF!</definedName>
    <definedName name="BLQ" localSheetId="5">#REF!</definedName>
    <definedName name="BLQ" localSheetId="9">#REF!</definedName>
    <definedName name="BLQ" localSheetId="2">#REF!</definedName>
    <definedName name="BLQ" localSheetId="26">#REF!</definedName>
    <definedName name="BLQ">#REF!</definedName>
    <definedName name="Bond_rating">'[8]Summary Page_VDF'!$H$12</definedName>
    <definedName name="Book_value_per_share">'[8]Invested capital_VDF'!$R$85:$AU$85</definedName>
    <definedName name="BS" localSheetId="4">#REF!</definedName>
    <definedName name="BS" localSheetId="15">#REF!</definedName>
    <definedName name="BS" localSheetId="22">#REF!</definedName>
    <definedName name="BS" localSheetId="5">#REF!</definedName>
    <definedName name="BS" localSheetId="9">#REF!</definedName>
    <definedName name="BS" localSheetId="2">#REF!</definedName>
    <definedName name="BS" localSheetId="26">#REF!</definedName>
    <definedName name="BS">#REF!</definedName>
    <definedName name="BSCash" localSheetId="4">[13]model!#REF!</definedName>
    <definedName name="BSCash" localSheetId="15">[13]model!#REF!</definedName>
    <definedName name="BSCash" localSheetId="22">[13]model!#REF!</definedName>
    <definedName name="BSCash" localSheetId="5">[13]model!#REF!</definedName>
    <definedName name="BSCash" localSheetId="9">[13]model!#REF!</definedName>
    <definedName name="BSCash" localSheetId="2">[13]model!#REF!</definedName>
    <definedName name="BSCash" localSheetId="26">[13]model!#REF!</definedName>
    <definedName name="BSCash">[13]model!#REF!</definedName>
    <definedName name="BSCash.f.1994" localSheetId="4">[13]model!#REF!</definedName>
    <definedName name="BSCash.f.1994" localSheetId="15">[13]model!#REF!</definedName>
    <definedName name="BSCash.f.1994" localSheetId="22">[13]model!#REF!</definedName>
    <definedName name="BSCash.f.1994" localSheetId="5">[13]model!#REF!</definedName>
    <definedName name="BSCash.f.1994" localSheetId="9">[13]model!#REF!</definedName>
    <definedName name="BSCash.f.1994" localSheetId="2">[13]model!#REF!</definedName>
    <definedName name="BSCash.f.1994" localSheetId="26">[13]model!#REF!</definedName>
    <definedName name="BSCash.f.1994">[13]model!#REF!</definedName>
    <definedName name="BSCash.f.1995" localSheetId="4">[13]model!#REF!</definedName>
    <definedName name="BSCash.f.1995" localSheetId="15">[13]model!#REF!</definedName>
    <definedName name="BSCash.f.1995" localSheetId="22">[13]model!#REF!</definedName>
    <definedName name="BSCash.f.1995" localSheetId="5">[13]model!#REF!</definedName>
    <definedName name="BSCash.f.1995" localSheetId="9">[13]model!#REF!</definedName>
    <definedName name="BSCash.f.1995" localSheetId="2">[13]model!#REF!</definedName>
    <definedName name="BSCash.f.1995" localSheetId="26">[13]model!#REF!</definedName>
    <definedName name="BSCash.f.1995">[13]model!#REF!</definedName>
    <definedName name="BSCash.f.1996" localSheetId="4">[13]model!#REF!</definedName>
    <definedName name="BSCash.f.1996" localSheetId="15">[13]model!#REF!</definedName>
    <definedName name="BSCash.f.1996" localSheetId="22">[13]model!#REF!</definedName>
    <definedName name="BSCash.f.1996" localSheetId="5">[13]model!#REF!</definedName>
    <definedName name="BSCash.f.1996" localSheetId="9">[13]model!#REF!</definedName>
    <definedName name="BSCash.f.1996" localSheetId="2">[13]model!#REF!</definedName>
    <definedName name="BSCash.f.1996" localSheetId="26">[13]model!#REF!</definedName>
    <definedName name="BSCash.f.1996">[13]model!#REF!</definedName>
    <definedName name="BSCash.f.1997" localSheetId="4">[13]model!#REF!</definedName>
    <definedName name="BSCash.f.1997" localSheetId="15">[13]model!#REF!</definedName>
    <definedName name="BSCash.f.1997" localSheetId="22">[13]model!#REF!</definedName>
    <definedName name="BSCash.f.1997" localSheetId="5">[13]model!#REF!</definedName>
    <definedName name="BSCash.f.1997" localSheetId="9">[13]model!#REF!</definedName>
    <definedName name="BSCash.f.1997" localSheetId="2">[13]model!#REF!</definedName>
    <definedName name="BSCash.f.1997" localSheetId="26">[13]model!#REF!</definedName>
    <definedName name="BSCash.f.1997">[13]model!#REF!</definedName>
    <definedName name="BSCash.f.1998" localSheetId="4">[13]model!#REF!</definedName>
    <definedName name="BSCash.f.1998" localSheetId="15">[13]model!#REF!</definedName>
    <definedName name="BSCash.f.1998" localSheetId="22">[13]model!#REF!</definedName>
    <definedName name="BSCash.f.1998" localSheetId="5">[13]model!#REF!</definedName>
    <definedName name="BSCash.f.1998" localSheetId="9">[13]model!#REF!</definedName>
    <definedName name="BSCash.f.1998" localSheetId="2">[13]model!#REF!</definedName>
    <definedName name="BSCash.f.1998" localSheetId="26">[13]model!#REF!</definedName>
    <definedName name="BSCash.f.1998">[13]model!#REF!</definedName>
    <definedName name="BSCash.f.1999" localSheetId="4">[13]model!#REF!</definedName>
    <definedName name="BSCash.f.1999" localSheetId="15">[13]model!#REF!</definedName>
    <definedName name="BSCash.f.1999" localSheetId="22">[13]model!#REF!</definedName>
    <definedName name="BSCash.f.1999" localSheetId="5">[13]model!#REF!</definedName>
    <definedName name="BSCash.f.1999" localSheetId="9">[13]model!#REF!</definedName>
    <definedName name="BSCash.f.1999" localSheetId="2">[13]model!#REF!</definedName>
    <definedName name="BSCash.f.1999" localSheetId="26">[13]model!#REF!</definedName>
    <definedName name="BSCash.f.1999">[13]model!#REF!</definedName>
    <definedName name="BSCash.f.2000" localSheetId="4">[13]model!#REF!</definedName>
    <definedName name="BSCash.f.2000" localSheetId="15">[13]model!#REF!</definedName>
    <definedName name="BSCash.f.2000" localSheetId="22">[13]model!#REF!</definedName>
    <definedName name="BSCash.f.2000" localSheetId="5">[13]model!#REF!</definedName>
    <definedName name="BSCash.f.2000" localSheetId="9">[13]model!#REF!</definedName>
    <definedName name="BSCash.f.2000" localSheetId="2">[13]model!#REF!</definedName>
    <definedName name="BSCash.f.2000" localSheetId="26">[13]model!#REF!</definedName>
    <definedName name="BSCash.f.2000">[13]model!#REF!</definedName>
    <definedName name="BSCorSal" localSheetId="4">#REF!</definedName>
    <definedName name="BSCorSal" localSheetId="15">#REF!</definedName>
    <definedName name="BSCorSal" localSheetId="22">#REF!</definedName>
    <definedName name="BSCorSal" localSheetId="5">#REF!</definedName>
    <definedName name="BSCorSal" localSheetId="9">#REF!</definedName>
    <definedName name="BSCorSal" localSheetId="2">#REF!</definedName>
    <definedName name="BSCorSal" localSheetId="26">#REF!</definedName>
    <definedName name="BSCorSal">#REF!</definedName>
    <definedName name="BSINV" localSheetId="4">[13]model!#REF!</definedName>
    <definedName name="BSINV" localSheetId="15">[13]model!#REF!</definedName>
    <definedName name="BSINV" localSheetId="22">[13]model!#REF!</definedName>
    <definedName name="BSINV" localSheetId="5">[13]model!#REF!</definedName>
    <definedName name="BSINV" localSheetId="9">[13]model!#REF!</definedName>
    <definedName name="BSINV" localSheetId="2">[13]model!#REF!</definedName>
    <definedName name="BSINV" localSheetId="26">[13]model!#REF!</definedName>
    <definedName name="BSINV">[13]model!#REF!</definedName>
    <definedName name="BSINV.f.1994" localSheetId="4">[13]model!#REF!</definedName>
    <definedName name="BSINV.f.1994" localSheetId="15">[13]model!#REF!</definedName>
    <definedName name="BSINV.f.1994" localSheetId="22">[13]model!#REF!</definedName>
    <definedName name="BSINV.f.1994" localSheetId="5">[13]model!#REF!</definedName>
    <definedName name="BSINV.f.1994" localSheetId="9">[13]model!#REF!</definedName>
    <definedName name="BSINV.f.1994" localSheetId="2">[13]model!#REF!</definedName>
    <definedName name="BSINV.f.1994" localSheetId="26">[13]model!#REF!</definedName>
    <definedName name="BSINV.f.1994">[13]model!#REF!</definedName>
    <definedName name="BSINV.f.1995" localSheetId="4">[13]model!#REF!</definedName>
    <definedName name="BSINV.f.1995" localSheetId="15">[13]model!#REF!</definedName>
    <definedName name="BSINV.f.1995" localSheetId="22">[13]model!#REF!</definedName>
    <definedName name="BSINV.f.1995" localSheetId="5">[13]model!#REF!</definedName>
    <definedName name="BSINV.f.1995" localSheetId="9">[13]model!#REF!</definedName>
    <definedName name="BSINV.f.1995" localSheetId="2">[13]model!#REF!</definedName>
    <definedName name="BSINV.f.1995" localSheetId="26">[13]model!#REF!</definedName>
    <definedName name="BSINV.f.1995">[13]model!#REF!</definedName>
    <definedName name="BSINV.f.1996" localSheetId="4">[13]model!#REF!</definedName>
    <definedName name="BSINV.f.1996" localSheetId="15">[13]model!#REF!</definedName>
    <definedName name="BSINV.f.1996" localSheetId="22">[13]model!#REF!</definedName>
    <definedName name="BSINV.f.1996" localSheetId="5">[13]model!#REF!</definedName>
    <definedName name="BSINV.f.1996" localSheetId="9">[13]model!#REF!</definedName>
    <definedName name="BSINV.f.1996" localSheetId="2">[13]model!#REF!</definedName>
    <definedName name="BSINV.f.1996" localSheetId="26">[13]model!#REF!</definedName>
    <definedName name="BSINV.f.1996">[13]model!#REF!</definedName>
    <definedName name="BSINV.f.1997" localSheetId="4">[13]model!#REF!</definedName>
    <definedName name="BSINV.f.1997" localSheetId="15">[13]model!#REF!</definedName>
    <definedName name="BSINV.f.1997" localSheetId="22">[13]model!#REF!</definedName>
    <definedName name="BSINV.f.1997" localSheetId="5">[13]model!#REF!</definedName>
    <definedName name="BSINV.f.1997" localSheetId="9">[13]model!#REF!</definedName>
    <definedName name="BSINV.f.1997" localSheetId="2">[13]model!#REF!</definedName>
    <definedName name="BSINV.f.1997" localSheetId="26">[13]model!#REF!</definedName>
    <definedName name="BSINV.f.1997">[13]model!#REF!</definedName>
    <definedName name="BSINV.f.1998" localSheetId="4">[13]model!#REF!</definedName>
    <definedName name="BSINV.f.1998" localSheetId="15">[13]model!#REF!</definedName>
    <definedName name="BSINV.f.1998" localSheetId="22">[13]model!#REF!</definedName>
    <definedName name="BSINV.f.1998" localSheetId="5">[13]model!#REF!</definedName>
    <definedName name="BSINV.f.1998" localSheetId="9">[13]model!#REF!</definedName>
    <definedName name="BSINV.f.1998" localSheetId="2">[13]model!#REF!</definedName>
    <definedName name="BSINV.f.1998" localSheetId="26">[13]model!#REF!</definedName>
    <definedName name="BSINV.f.1998">[13]model!#REF!</definedName>
    <definedName name="BSINV.f.1999" localSheetId="4">[13]model!#REF!</definedName>
    <definedName name="BSINV.f.1999" localSheetId="15">[13]model!#REF!</definedName>
    <definedName name="BSINV.f.1999" localSheetId="22">[13]model!#REF!</definedName>
    <definedName name="BSINV.f.1999" localSheetId="5">[13]model!#REF!</definedName>
    <definedName name="BSINV.f.1999" localSheetId="9">[13]model!#REF!</definedName>
    <definedName name="BSINV.f.1999" localSheetId="2">[13]model!#REF!</definedName>
    <definedName name="BSINV.f.1999" localSheetId="26">[13]model!#REF!</definedName>
    <definedName name="BSINV.f.1999">[13]model!#REF!</definedName>
    <definedName name="BSINV.f.2000" localSheetId="4">[13]model!#REF!</definedName>
    <definedName name="BSINV.f.2000" localSheetId="15">[13]model!#REF!</definedName>
    <definedName name="BSINV.f.2000" localSheetId="22">[13]model!#REF!</definedName>
    <definedName name="BSINV.f.2000" localSheetId="5">[13]model!#REF!</definedName>
    <definedName name="BSINV.f.2000" localSheetId="9">[13]model!#REF!</definedName>
    <definedName name="BSINV.f.2000" localSheetId="2">[13]model!#REF!</definedName>
    <definedName name="BSINV.f.2000" localSheetId="26">[13]model!#REF!</definedName>
    <definedName name="BSINV.f.2000">[13]model!#REF!</definedName>
    <definedName name="BSMin" localSheetId="4">[13]model!#REF!</definedName>
    <definedName name="BSMin" localSheetId="15">[13]model!#REF!</definedName>
    <definedName name="BSMin" localSheetId="22">[13]model!#REF!</definedName>
    <definedName name="BSMin" localSheetId="5">[13]model!#REF!</definedName>
    <definedName name="BSMin" localSheetId="9">[13]model!#REF!</definedName>
    <definedName name="BSMin" localSheetId="2">[13]model!#REF!</definedName>
    <definedName name="BSMin" localSheetId="26">[13]model!#REF!</definedName>
    <definedName name="BSMin">[13]model!#REF!</definedName>
    <definedName name="BSMin.f.1994" localSheetId="4">[13]model!#REF!</definedName>
    <definedName name="BSMin.f.1994" localSheetId="15">[13]model!#REF!</definedName>
    <definedName name="BSMin.f.1994" localSheetId="22">[13]model!#REF!</definedName>
    <definedName name="BSMin.f.1994" localSheetId="5">[13]model!#REF!</definedName>
    <definedName name="BSMin.f.1994" localSheetId="9">[13]model!#REF!</definedName>
    <definedName name="BSMin.f.1994" localSheetId="2">[13]model!#REF!</definedName>
    <definedName name="BSMin.f.1994" localSheetId="26">[13]model!#REF!</definedName>
    <definedName name="BSMin.f.1994">[13]model!#REF!</definedName>
    <definedName name="BSMin.f.1995" localSheetId="4">[13]model!#REF!</definedName>
    <definedName name="BSMin.f.1995" localSheetId="15">[13]model!#REF!</definedName>
    <definedName name="BSMin.f.1995" localSheetId="22">[13]model!#REF!</definedName>
    <definedName name="BSMin.f.1995" localSheetId="5">[13]model!#REF!</definedName>
    <definedName name="BSMin.f.1995" localSheetId="9">[13]model!#REF!</definedName>
    <definedName name="BSMin.f.1995" localSheetId="2">[13]model!#REF!</definedName>
    <definedName name="BSMin.f.1995" localSheetId="26">[13]model!#REF!</definedName>
    <definedName name="BSMin.f.1995">[13]model!#REF!</definedName>
    <definedName name="BSMin.f.1996" localSheetId="4">[13]model!#REF!</definedName>
    <definedName name="BSMin.f.1996" localSheetId="15">[13]model!#REF!</definedName>
    <definedName name="BSMin.f.1996" localSheetId="22">[13]model!#REF!</definedName>
    <definedName name="BSMin.f.1996" localSheetId="5">[13]model!#REF!</definedName>
    <definedName name="BSMin.f.1996" localSheetId="9">[13]model!#REF!</definedName>
    <definedName name="BSMin.f.1996" localSheetId="2">[13]model!#REF!</definedName>
    <definedName name="BSMin.f.1996" localSheetId="26">[13]model!#REF!</definedName>
    <definedName name="BSMin.f.1996">[13]model!#REF!</definedName>
    <definedName name="BSMin.f.1997" localSheetId="4">[13]model!#REF!</definedName>
    <definedName name="BSMin.f.1997" localSheetId="15">[13]model!#REF!</definedName>
    <definedName name="BSMin.f.1997" localSheetId="22">[13]model!#REF!</definedName>
    <definedName name="BSMin.f.1997" localSheetId="5">[13]model!#REF!</definedName>
    <definedName name="BSMin.f.1997" localSheetId="9">[13]model!#REF!</definedName>
    <definedName name="BSMin.f.1997" localSheetId="2">[13]model!#REF!</definedName>
    <definedName name="BSMin.f.1997" localSheetId="26">[13]model!#REF!</definedName>
    <definedName name="BSMin.f.1997">[13]model!#REF!</definedName>
    <definedName name="BSMin.f.1998" localSheetId="4">[13]model!#REF!</definedName>
    <definedName name="BSMin.f.1998" localSheetId="15">[13]model!#REF!</definedName>
    <definedName name="BSMin.f.1998" localSheetId="22">[13]model!#REF!</definedName>
    <definedName name="BSMin.f.1998" localSheetId="5">[13]model!#REF!</definedName>
    <definedName name="BSMin.f.1998" localSheetId="9">[13]model!#REF!</definedName>
    <definedName name="BSMin.f.1998" localSheetId="2">[13]model!#REF!</definedName>
    <definedName name="BSMin.f.1998" localSheetId="26">[13]model!#REF!</definedName>
    <definedName name="BSMin.f.1998">[13]model!#REF!</definedName>
    <definedName name="BSMin.f.1999" localSheetId="4">[13]model!#REF!</definedName>
    <definedName name="BSMin.f.1999" localSheetId="15">[13]model!#REF!</definedName>
    <definedName name="BSMin.f.1999" localSheetId="22">[13]model!#REF!</definedName>
    <definedName name="BSMin.f.1999" localSheetId="5">[13]model!#REF!</definedName>
    <definedName name="BSMin.f.1999" localSheetId="9">[13]model!#REF!</definedName>
    <definedName name="BSMin.f.1999" localSheetId="2">[13]model!#REF!</definedName>
    <definedName name="BSMin.f.1999" localSheetId="26">[13]model!#REF!</definedName>
    <definedName name="BSMin.f.1999">[13]model!#REF!</definedName>
    <definedName name="BSMin.f.2000" localSheetId="4">[13]model!#REF!</definedName>
    <definedName name="BSMin.f.2000" localSheetId="15">[13]model!#REF!</definedName>
    <definedName name="BSMin.f.2000" localSheetId="22">[13]model!#REF!</definedName>
    <definedName name="BSMin.f.2000" localSheetId="5">[13]model!#REF!</definedName>
    <definedName name="BSMin.f.2000" localSheetId="9">[13]model!#REF!</definedName>
    <definedName name="BSMin.f.2000" localSheetId="2">[13]model!#REF!</definedName>
    <definedName name="BSMin.f.2000" localSheetId="26">[13]model!#REF!</definedName>
    <definedName name="BSMin.f.2000">[13]model!#REF!</definedName>
    <definedName name="BSMinorities" localSheetId="4">#REF!</definedName>
    <definedName name="BSMinorities" localSheetId="15">#REF!</definedName>
    <definedName name="BSMinorities" localSheetId="22">#REF!</definedName>
    <definedName name="BSMinorities" localSheetId="5">#REF!</definedName>
    <definedName name="BSMinorities" localSheetId="9">#REF!</definedName>
    <definedName name="BSMinorities" localSheetId="2">#REF!</definedName>
    <definedName name="BSMinorities" localSheetId="26">#REF!</definedName>
    <definedName name="BSMinorities">#REF!</definedName>
    <definedName name="BSNIFA" localSheetId="4">[13]model!#REF!</definedName>
    <definedName name="BSNIFA" localSheetId="15">[13]model!#REF!</definedName>
    <definedName name="BSNIFA" localSheetId="22">[13]model!#REF!</definedName>
    <definedName name="BSNIFA" localSheetId="5">[13]model!#REF!</definedName>
    <definedName name="BSNIFA" localSheetId="9">[13]model!#REF!</definedName>
    <definedName name="BSNIFA" localSheetId="2">[13]model!#REF!</definedName>
    <definedName name="BSNIFA" localSheetId="26">[13]model!#REF!</definedName>
    <definedName name="BSNIFA">[13]model!#REF!</definedName>
    <definedName name="BSNIFA.f.1994" localSheetId="4">[13]model!#REF!</definedName>
    <definedName name="BSNIFA.f.1994" localSheetId="15">[13]model!#REF!</definedName>
    <definedName name="BSNIFA.f.1994" localSheetId="22">[13]model!#REF!</definedName>
    <definedName name="BSNIFA.f.1994" localSheetId="5">[13]model!#REF!</definedName>
    <definedName name="BSNIFA.f.1994" localSheetId="9">[13]model!#REF!</definedName>
    <definedName name="BSNIFA.f.1994" localSheetId="2">[13]model!#REF!</definedName>
    <definedName name="BSNIFA.f.1994" localSheetId="26">[13]model!#REF!</definedName>
    <definedName name="BSNIFA.f.1994">[13]model!#REF!</definedName>
    <definedName name="BSNIFA.f.1995" localSheetId="4">[13]model!#REF!</definedName>
    <definedName name="BSNIFA.f.1995" localSheetId="15">[13]model!#REF!</definedName>
    <definedName name="BSNIFA.f.1995" localSheetId="22">[13]model!#REF!</definedName>
    <definedName name="BSNIFA.f.1995" localSheetId="5">[13]model!#REF!</definedName>
    <definedName name="BSNIFA.f.1995" localSheetId="9">[13]model!#REF!</definedName>
    <definedName name="BSNIFA.f.1995" localSheetId="2">[13]model!#REF!</definedName>
    <definedName name="BSNIFA.f.1995" localSheetId="26">[13]model!#REF!</definedName>
    <definedName name="BSNIFA.f.1995">[13]model!#REF!</definedName>
    <definedName name="BSNIFA.f.1996" localSheetId="4">[13]model!#REF!</definedName>
    <definedName name="BSNIFA.f.1996" localSheetId="15">[13]model!#REF!</definedName>
    <definedName name="BSNIFA.f.1996" localSheetId="22">[13]model!#REF!</definedName>
    <definedName name="BSNIFA.f.1996" localSheetId="5">[13]model!#REF!</definedName>
    <definedName name="BSNIFA.f.1996" localSheetId="9">[13]model!#REF!</definedName>
    <definedName name="BSNIFA.f.1996" localSheetId="2">[13]model!#REF!</definedName>
    <definedName name="BSNIFA.f.1996" localSheetId="26">[13]model!#REF!</definedName>
    <definedName name="BSNIFA.f.1996">[13]model!#REF!</definedName>
    <definedName name="BSNIFA.f.1997" localSheetId="4">[13]model!#REF!</definedName>
    <definedName name="BSNIFA.f.1997" localSheetId="15">[13]model!#REF!</definedName>
    <definedName name="BSNIFA.f.1997" localSheetId="22">[13]model!#REF!</definedName>
    <definedName name="BSNIFA.f.1997" localSheetId="5">[13]model!#REF!</definedName>
    <definedName name="BSNIFA.f.1997" localSheetId="9">[13]model!#REF!</definedName>
    <definedName name="BSNIFA.f.1997" localSheetId="2">[13]model!#REF!</definedName>
    <definedName name="BSNIFA.f.1997" localSheetId="26">[13]model!#REF!</definedName>
    <definedName name="BSNIFA.f.1997">[13]model!#REF!</definedName>
    <definedName name="BSNIFA.f.1998" localSheetId="4">[13]model!#REF!</definedName>
    <definedName name="BSNIFA.f.1998" localSheetId="15">[13]model!#REF!</definedName>
    <definedName name="BSNIFA.f.1998" localSheetId="22">[13]model!#REF!</definedName>
    <definedName name="BSNIFA.f.1998" localSheetId="5">[13]model!#REF!</definedName>
    <definedName name="BSNIFA.f.1998" localSheetId="9">[13]model!#REF!</definedName>
    <definedName name="BSNIFA.f.1998" localSheetId="2">[13]model!#REF!</definedName>
    <definedName name="BSNIFA.f.1998" localSheetId="26">[13]model!#REF!</definedName>
    <definedName name="BSNIFA.f.1998">[13]model!#REF!</definedName>
    <definedName name="BSNIFA.f.1999" localSheetId="4">[13]model!#REF!</definedName>
    <definedName name="BSNIFA.f.1999" localSheetId="15">[13]model!#REF!</definedName>
    <definedName name="BSNIFA.f.1999" localSheetId="22">[13]model!#REF!</definedName>
    <definedName name="BSNIFA.f.1999" localSheetId="5">[13]model!#REF!</definedName>
    <definedName name="BSNIFA.f.1999" localSheetId="9">[13]model!#REF!</definedName>
    <definedName name="BSNIFA.f.1999" localSheetId="2">[13]model!#REF!</definedName>
    <definedName name="BSNIFA.f.1999" localSheetId="26">[13]model!#REF!</definedName>
    <definedName name="BSNIFA.f.1999">[13]model!#REF!</definedName>
    <definedName name="BSNIFA.f.2000" localSheetId="4">[13]model!#REF!</definedName>
    <definedName name="BSNIFA.f.2000" localSheetId="15">[13]model!#REF!</definedName>
    <definedName name="BSNIFA.f.2000" localSheetId="22">[13]model!#REF!</definedName>
    <definedName name="BSNIFA.f.2000" localSheetId="5">[13]model!#REF!</definedName>
    <definedName name="BSNIFA.f.2000" localSheetId="9">[13]model!#REF!</definedName>
    <definedName name="BSNIFA.f.2000" localSheetId="2">[13]model!#REF!</definedName>
    <definedName name="BSNIFA.f.2000" localSheetId="26">[13]model!#REF!</definedName>
    <definedName name="BSNIFA.f.2000">[13]model!#REF!</definedName>
    <definedName name="bsntfa" localSheetId="4">[13]model!#REF!</definedName>
    <definedName name="bsntfa" localSheetId="15">[13]model!#REF!</definedName>
    <definedName name="bsntfa" localSheetId="22">[13]model!#REF!</definedName>
    <definedName name="bsntfa" localSheetId="5">[13]model!#REF!</definedName>
    <definedName name="bsntfa" localSheetId="9">[13]model!#REF!</definedName>
    <definedName name="bsntfa" localSheetId="2">[13]model!#REF!</definedName>
    <definedName name="bsntfa" localSheetId="26">[13]model!#REF!</definedName>
    <definedName name="bsntfa">[13]model!#REF!</definedName>
    <definedName name="bsntfa.f.1994" localSheetId="4">[13]model!#REF!</definedName>
    <definedName name="bsntfa.f.1994" localSheetId="15">[13]model!#REF!</definedName>
    <definedName name="bsntfa.f.1994" localSheetId="22">[13]model!#REF!</definedName>
    <definedName name="bsntfa.f.1994" localSheetId="5">[13]model!#REF!</definedName>
    <definedName name="bsntfa.f.1994" localSheetId="9">[13]model!#REF!</definedName>
    <definedName name="bsntfa.f.1994" localSheetId="2">[13]model!#REF!</definedName>
    <definedName name="bsntfa.f.1994" localSheetId="26">[13]model!#REF!</definedName>
    <definedName name="bsntfa.f.1994">[13]model!#REF!</definedName>
    <definedName name="bsntfa.f.1995" localSheetId="4">[13]model!#REF!</definedName>
    <definedName name="bsntfa.f.1995" localSheetId="15">[13]model!#REF!</definedName>
    <definedName name="bsntfa.f.1995" localSheetId="22">[13]model!#REF!</definedName>
    <definedName name="bsntfa.f.1995" localSheetId="5">[13]model!#REF!</definedName>
    <definedName name="bsntfa.f.1995" localSheetId="9">[13]model!#REF!</definedName>
    <definedName name="bsntfa.f.1995" localSheetId="2">[13]model!#REF!</definedName>
    <definedName name="bsntfa.f.1995" localSheetId="26">[13]model!#REF!</definedName>
    <definedName name="bsntfa.f.1995">[13]model!#REF!</definedName>
    <definedName name="bsntfa.f.1996" localSheetId="4">[13]model!#REF!</definedName>
    <definedName name="bsntfa.f.1996" localSheetId="15">[13]model!#REF!</definedName>
    <definedName name="bsntfa.f.1996" localSheetId="22">[13]model!#REF!</definedName>
    <definedName name="bsntfa.f.1996" localSheetId="5">[13]model!#REF!</definedName>
    <definedName name="bsntfa.f.1996" localSheetId="9">[13]model!#REF!</definedName>
    <definedName name="bsntfa.f.1996" localSheetId="2">[13]model!#REF!</definedName>
    <definedName name="bsntfa.f.1996" localSheetId="26">[13]model!#REF!</definedName>
    <definedName name="bsntfa.f.1996">[13]model!#REF!</definedName>
    <definedName name="bsntfa.f.1997" localSheetId="4">[13]model!#REF!</definedName>
    <definedName name="bsntfa.f.1997" localSheetId="15">[13]model!#REF!</definedName>
    <definedName name="bsntfa.f.1997" localSheetId="22">[13]model!#REF!</definedName>
    <definedName name="bsntfa.f.1997" localSheetId="5">[13]model!#REF!</definedName>
    <definedName name="bsntfa.f.1997" localSheetId="9">[13]model!#REF!</definedName>
    <definedName name="bsntfa.f.1997" localSheetId="2">[13]model!#REF!</definedName>
    <definedName name="bsntfa.f.1997" localSheetId="26">[13]model!#REF!</definedName>
    <definedName name="bsntfa.f.1997">[13]model!#REF!</definedName>
    <definedName name="bsntfa.f.1998" localSheetId="4">[13]model!#REF!</definedName>
    <definedName name="bsntfa.f.1998" localSheetId="15">[13]model!#REF!</definedName>
    <definedName name="bsntfa.f.1998" localSheetId="22">[13]model!#REF!</definedName>
    <definedName name="bsntfa.f.1998" localSheetId="5">[13]model!#REF!</definedName>
    <definedName name="bsntfa.f.1998" localSheetId="9">[13]model!#REF!</definedName>
    <definedName name="bsntfa.f.1998" localSheetId="2">[13]model!#REF!</definedName>
    <definedName name="bsntfa.f.1998" localSheetId="26">[13]model!#REF!</definedName>
    <definedName name="bsntfa.f.1998">[13]model!#REF!</definedName>
    <definedName name="bsntfa.f.1999" localSheetId="4">[13]model!#REF!</definedName>
    <definedName name="bsntfa.f.1999" localSheetId="15">[13]model!#REF!</definedName>
    <definedName name="bsntfa.f.1999" localSheetId="22">[13]model!#REF!</definedName>
    <definedName name="bsntfa.f.1999" localSheetId="5">[13]model!#REF!</definedName>
    <definedName name="bsntfa.f.1999" localSheetId="9">[13]model!#REF!</definedName>
    <definedName name="bsntfa.f.1999" localSheetId="2">[13]model!#REF!</definedName>
    <definedName name="bsntfa.f.1999" localSheetId="26">[13]model!#REF!</definedName>
    <definedName name="bsntfa.f.1999">[13]model!#REF!</definedName>
    <definedName name="bsntfa.f.2000" localSheetId="4">[13]model!#REF!</definedName>
    <definedName name="bsntfa.f.2000" localSheetId="15">[13]model!#REF!</definedName>
    <definedName name="bsntfa.f.2000" localSheetId="22">[13]model!#REF!</definedName>
    <definedName name="bsntfa.f.2000" localSheetId="5">[13]model!#REF!</definedName>
    <definedName name="bsntfa.f.2000" localSheetId="9">[13]model!#REF!</definedName>
    <definedName name="bsntfa.f.2000" localSheetId="2">[13]model!#REF!</definedName>
    <definedName name="bsntfa.f.2000" localSheetId="26">[13]model!#REF!</definedName>
    <definedName name="bsntfa.f.2000">[13]model!#REF!</definedName>
    <definedName name="bsnwc" localSheetId="4">[13]model!#REF!</definedName>
    <definedName name="bsnwc" localSheetId="15">[13]model!#REF!</definedName>
    <definedName name="bsnwc" localSheetId="22">[13]model!#REF!</definedName>
    <definedName name="bsnwc" localSheetId="5">[13]model!#REF!</definedName>
    <definedName name="bsnwc" localSheetId="9">[13]model!#REF!</definedName>
    <definedName name="bsnwc" localSheetId="2">[13]model!#REF!</definedName>
    <definedName name="bsnwc" localSheetId="26">[13]model!#REF!</definedName>
    <definedName name="bsnwc">[13]model!#REF!</definedName>
    <definedName name="bsnwc.f.1994" localSheetId="4">[13]model!#REF!</definedName>
    <definedName name="bsnwc.f.1994" localSheetId="15">[13]model!#REF!</definedName>
    <definedName name="bsnwc.f.1994" localSheetId="22">[13]model!#REF!</definedName>
    <definedName name="bsnwc.f.1994" localSheetId="5">[13]model!#REF!</definedName>
    <definedName name="bsnwc.f.1994" localSheetId="9">[13]model!#REF!</definedName>
    <definedName name="bsnwc.f.1994" localSheetId="2">[13]model!#REF!</definedName>
    <definedName name="bsnwc.f.1994" localSheetId="26">[13]model!#REF!</definedName>
    <definedName name="bsnwc.f.1994">[13]model!#REF!</definedName>
    <definedName name="bsnwc.f.1995" localSheetId="4">[13]model!#REF!</definedName>
    <definedName name="bsnwc.f.1995" localSheetId="15">[13]model!#REF!</definedName>
    <definedName name="bsnwc.f.1995" localSheetId="22">[13]model!#REF!</definedName>
    <definedName name="bsnwc.f.1995" localSheetId="5">[13]model!#REF!</definedName>
    <definedName name="bsnwc.f.1995" localSheetId="9">[13]model!#REF!</definedName>
    <definedName name="bsnwc.f.1995" localSheetId="2">[13]model!#REF!</definedName>
    <definedName name="bsnwc.f.1995" localSheetId="26">[13]model!#REF!</definedName>
    <definedName name="bsnwc.f.1995">[13]model!#REF!</definedName>
    <definedName name="bsnwc.f.1996" localSheetId="4">[13]model!#REF!</definedName>
    <definedName name="bsnwc.f.1996" localSheetId="15">[13]model!#REF!</definedName>
    <definedName name="bsnwc.f.1996" localSheetId="22">[13]model!#REF!</definedName>
    <definedName name="bsnwc.f.1996" localSheetId="5">[13]model!#REF!</definedName>
    <definedName name="bsnwc.f.1996" localSheetId="9">[13]model!#REF!</definedName>
    <definedName name="bsnwc.f.1996" localSheetId="2">[13]model!#REF!</definedName>
    <definedName name="bsnwc.f.1996" localSheetId="26">[13]model!#REF!</definedName>
    <definedName name="bsnwc.f.1996">[13]model!#REF!</definedName>
    <definedName name="bsnwc.f.1997" localSheetId="4">[13]model!#REF!</definedName>
    <definedName name="bsnwc.f.1997" localSheetId="15">[13]model!#REF!</definedName>
    <definedName name="bsnwc.f.1997" localSheetId="22">[13]model!#REF!</definedName>
    <definedName name="bsnwc.f.1997" localSheetId="5">[13]model!#REF!</definedName>
    <definedName name="bsnwc.f.1997" localSheetId="9">[13]model!#REF!</definedName>
    <definedName name="bsnwc.f.1997" localSheetId="2">[13]model!#REF!</definedName>
    <definedName name="bsnwc.f.1997" localSheetId="26">[13]model!#REF!</definedName>
    <definedName name="bsnwc.f.1997">[13]model!#REF!</definedName>
    <definedName name="bsnwc.f.1998" localSheetId="4">[13]model!#REF!</definedName>
    <definedName name="bsnwc.f.1998" localSheetId="15">[13]model!#REF!</definedName>
    <definedName name="bsnwc.f.1998" localSheetId="22">[13]model!#REF!</definedName>
    <definedName name="bsnwc.f.1998" localSheetId="5">[13]model!#REF!</definedName>
    <definedName name="bsnwc.f.1998" localSheetId="9">[13]model!#REF!</definedName>
    <definedName name="bsnwc.f.1998" localSheetId="2">[13]model!#REF!</definedName>
    <definedName name="bsnwc.f.1998" localSheetId="26">[13]model!#REF!</definedName>
    <definedName name="bsnwc.f.1998">[13]model!#REF!</definedName>
    <definedName name="bsnwc.f.1999" localSheetId="4">[13]model!#REF!</definedName>
    <definedName name="bsnwc.f.1999" localSheetId="15">[13]model!#REF!</definedName>
    <definedName name="bsnwc.f.1999" localSheetId="22">[13]model!#REF!</definedName>
    <definedName name="bsnwc.f.1999" localSheetId="5">[13]model!#REF!</definedName>
    <definedName name="bsnwc.f.1999" localSheetId="9">[13]model!#REF!</definedName>
    <definedName name="bsnwc.f.1999" localSheetId="2">[13]model!#REF!</definedName>
    <definedName name="bsnwc.f.1999" localSheetId="26">[13]model!#REF!</definedName>
    <definedName name="bsnwc.f.1999">[13]model!#REF!</definedName>
    <definedName name="bsnwc.f.2000" localSheetId="4">[13]model!#REF!</definedName>
    <definedName name="bsnwc.f.2000" localSheetId="15">[13]model!#REF!</definedName>
    <definedName name="bsnwc.f.2000" localSheetId="22">[13]model!#REF!</definedName>
    <definedName name="bsnwc.f.2000" localSheetId="5">[13]model!#REF!</definedName>
    <definedName name="bsnwc.f.2000" localSheetId="9">[13]model!#REF!</definedName>
    <definedName name="bsnwc.f.2000" localSheetId="2">[13]model!#REF!</definedName>
    <definedName name="bsnwc.f.2000" localSheetId="26">[13]model!#REF!</definedName>
    <definedName name="bsnwc.f.2000">[13]model!#REF!</definedName>
    <definedName name="BSOther" localSheetId="4">[13]model!#REF!</definedName>
    <definedName name="BSOther" localSheetId="15">[13]model!#REF!</definedName>
    <definedName name="BSOther" localSheetId="22">[13]model!#REF!</definedName>
    <definedName name="BSOther" localSheetId="5">[13]model!#REF!</definedName>
    <definedName name="BSOther" localSheetId="9">[13]model!#REF!</definedName>
    <definedName name="BSOther" localSheetId="2">[13]model!#REF!</definedName>
    <definedName name="BSOther" localSheetId="26">[13]model!#REF!</definedName>
    <definedName name="BSOther">[13]model!#REF!</definedName>
    <definedName name="BSOther.f.1994" localSheetId="4">[13]model!#REF!</definedName>
    <definedName name="BSOther.f.1994" localSheetId="15">[13]model!#REF!</definedName>
    <definedName name="BSOther.f.1994" localSheetId="22">[13]model!#REF!</definedName>
    <definedName name="BSOther.f.1994" localSheetId="5">[13]model!#REF!</definedName>
    <definedName name="BSOther.f.1994" localSheetId="9">[13]model!#REF!</definedName>
    <definedName name="BSOther.f.1994" localSheetId="2">[13]model!#REF!</definedName>
    <definedName name="BSOther.f.1994" localSheetId="26">[13]model!#REF!</definedName>
    <definedName name="BSOther.f.1994">[13]model!#REF!</definedName>
    <definedName name="BSOther.f.1995" localSheetId="4">[13]model!#REF!</definedName>
    <definedName name="BSOther.f.1995" localSheetId="15">[13]model!#REF!</definedName>
    <definedName name="BSOther.f.1995" localSheetId="22">[13]model!#REF!</definedName>
    <definedName name="BSOther.f.1995" localSheetId="5">[13]model!#REF!</definedName>
    <definedName name="BSOther.f.1995" localSheetId="9">[13]model!#REF!</definedName>
    <definedName name="BSOther.f.1995" localSheetId="2">[13]model!#REF!</definedName>
    <definedName name="BSOther.f.1995" localSheetId="26">[13]model!#REF!</definedName>
    <definedName name="BSOther.f.1995">[13]model!#REF!</definedName>
    <definedName name="BSOther.f.1996" localSheetId="4">[13]model!#REF!</definedName>
    <definedName name="BSOther.f.1996" localSheetId="15">[13]model!#REF!</definedName>
    <definedName name="BSOther.f.1996" localSheetId="22">[13]model!#REF!</definedName>
    <definedName name="BSOther.f.1996" localSheetId="5">[13]model!#REF!</definedName>
    <definedName name="BSOther.f.1996" localSheetId="9">[13]model!#REF!</definedName>
    <definedName name="BSOther.f.1996" localSheetId="2">[13]model!#REF!</definedName>
    <definedName name="BSOther.f.1996" localSheetId="26">[13]model!#REF!</definedName>
    <definedName name="BSOther.f.1996">[13]model!#REF!</definedName>
    <definedName name="BSOther.f.1997" localSheetId="4">[13]model!#REF!</definedName>
    <definedName name="BSOther.f.1997" localSheetId="15">[13]model!#REF!</definedName>
    <definedName name="BSOther.f.1997" localSheetId="22">[13]model!#REF!</definedName>
    <definedName name="BSOther.f.1997" localSheetId="5">[13]model!#REF!</definedName>
    <definedName name="BSOther.f.1997" localSheetId="9">[13]model!#REF!</definedName>
    <definedName name="BSOther.f.1997" localSheetId="2">[13]model!#REF!</definedName>
    <definedName name="BSOther.f.1997" localSheetId="26">[13]model!#REF!</definedName>
    <definedName name="BSOther.f.1997">[13]model!#REF!</definedName>
    <definedName name="BSOther.f.1998" localSheetId="4">[13]model!#REF!</definedName>
    <definedName name="BSOther.f.1998" localSheetId="15">[13]model!#REF!</definedName>
    <definedName name="BSOther.f.1998" localSheetId="22">[13]model!#REF!</definedName>
    <definedName name="BSOther.f.1998" localSheetId="5">[13]model!#REF!</definedName>
    <definedName name="BSOther.f.1998" localSheetId="9">[13]model!#REF!</definedName>
    <definedName name="BSOther.f.1998" localSheetId="2">[13]model!#REF!</definedName>
    <definedName name="BSOther.f.1998" localSheetId="26">[13]model!#REF!</definedName>
    <definedName name="BSOther.f.1998">[13]model!#REF!</definedName>
    <definedName name="BSOther.f.1999" localSheetId="4">[13]model!#REF!</definedName>
    <definedName name="BSOther.f.1999" localSheetId="15">[13]model!#REF!</definedName>
    <definedName name="BSOther.f.1999" localSheetId="22">[13]model!#REF!</definedName>
    <definedName name="BSOther.f.1999" localSheetId="5">[13]model!#REF!</definedName>
    <definedName name="BSOther.f.1999" localSheetId="9">[13]model!#REF!</definedName>
    <definedName name="BSOther.f.1999" localSheetId="2">[13]model!#REF!</definedName>
    <definedName name="BSOther.f.1999" localSheetId="26">[13]model!#REF!</definedName>
    <definedName name="BSOther.f.1999">[13]model!#REF!</definedName>
    <definedName name="BSOther.f.2000" localSheetId="4">[13]model!#REF!</definedName>
    <definedName name="BSOther.f.2000" localSheetId="15">[13]model!#REF!</definedName>
    <definedName name="BSOther.f.2000" localSheetId="22">[13]model!#REF!</definedName>
    <definedName name="BSOther.f.2000" localSheetId="5">[13]model!#REF!</definedName>
    <definedName name="BSOther.f.2000" localSheetId="9">[13]model!#REF!</definedName>
    <definedName name="BSOther.f.2000" localSheetId="2">[13]model!#REF!</definedName>
    <definedName name="BSOther.f.2000" localSheetId="26">[13]model!#REF!</definedName>
    <definedName name="BSOther.f.2000">[13]model!#REF!</definedName>
    <definedName name="BSProv" localSheetId="4">[13]model!#REF!</definedName>
    <definedName name="BSProv" localSheetId="15">[13]model!#REF!</definedName>
    <definedName name="BSProv" localSheetId="22">[13]model!#REF!</definedName>
    <definedName name="BSProv" localSheetId="5">[13]model!#REF!</definedName>
    <definedName name="BSProv" localSheetId="9">[13]model!#REF!</definedName>
    <definedName name="BSProv" localSheetId="2">[13]model!#REF!</definedName>
    <definedName name="BSProv" localSheetId="26">[13]model!#REF!</definedName>
    <definedName name="BSProv">[13]model!#REF!</definedName>
    <definedName name="BSProv.f.1994" localSheetId="4">[13]model!#REF!</definedName>
    <definedName name="BSProv.f.1994" localSheetId="15">[13]model!#REF!</definedName>
    <definedName name="BSProv.f.1994" localSheetId="22">[13]model!#REF!</definedName>
    <definedName name="BSProv.f.1994" localSheetId="5">[13]model!#REF!</definedName>
    <definedName name="BSProv.f.1994" localSheetId="9">[13]model!#REF!</definedName>
    <definedName name="BSProv.f.1994" localSheetId="2">[13]model!#REF!</definedName>
    <definedName name="BSProv.f.1994" localSheetId="26">[13]model!#REF!</definedName>
    <definedName name="BSProv.f.1994">[13]model!#REF!</definedName>
    <definedName name="BSProv.f.1995" localSheetId="4">[13]model!#REF!</definedName>
    <definedName name="BSProv.f.1995" localSheetId="15">[13]model!#REF!</definedName>
    <definedName name="BSProv.f.1995" localSheetId="22">[13]model!#REF!</definedName>
    <definedName name="BSProv.f.1995" localSheetId="5">[13]model!#REF!</definedName>
    <definedName name="BSProv.f.1995" localSheetId="9">[13]model!#REF!</definedName>
    <definedName name="BSProv.f.1995" localSheetId="2">[13]model!#REF!</definedName>
    <definedName name="BSProv.f.1995" localSheetId="26">[13]model!#REF!</definedName>
    <definedName name="BSProv.f.1995">[13]model!#REF!</definedName>
    <definedName name="BSProv.f.1996" localSheetId="4">[13]model!#REF!</definedName>
    <definedName name="BSProv.f.1996" localSheetId="15">[13]model!#REF!</definedName>
    <definedName name="BSProv.f.1996" localSheetId="22">[13]model!#REF!</definedName>
    <definedName name="BSProv.f.1996" localSheetId="5">[13]model!#REF!</definedName>
    <definedName name="BSProv.f.1996" localSheetId="9">[13]model!#REF!</definedName>
    <definedName name="BSProv.f.1996" localSheetId="2">[13]model!#REF!</definedName>
    <definedName name="BSProv.f.1996" localSheetId="26">[13]model!#REF!</definedName>
    <definedName name="BSProv.f.1996">[13]model!#REF!</definedName>
    <definedName name="BSProv.f.1997" localSheetId="4">[13]model!#REF!</definedName>
    <definedName name="BSProv.f.1997" localSheetId="15">[13]model!#REF!</definedName>
    <definedName name="BSProv.f.1997" localSheetId="22">[13]model!#REF!</definedName>
    <definedName name="BSProv.f.1997" localSheetId="5">[13]model!#REF!</definedName>
    <definedName name="BSProv.f.1997" localSheetId="9">[13]model!#REF!</definedName>
    <definedName name="BSProv.f.1997" localSheetId="2">[13]model!#REF!</definedName>
    <definedName name="BSProv.f.1997" localSheetId="26">[13]model!#REF!</definedName>
    <definedName name="BSProv.f.1997">[13]model!#REF!</definedName>
    <definedName name="BSProv.f.1998" localSheetId="4">[13]model!#REF!</definedName>
    <definedName name="BSProv.f.1998" localSheetId="15">[13]model!#REF!</definedName>
    <definedName name="BSProv.f.1998" localSheetId="22">[13]model!#REF!</definedName>
    <definedName name="BSProv.f.1998" localSheetId="5">[13]model!#REF!</definedName>
    <definedName name="BSProv.f.1998" localSheetId="9">[13]model!#REF!</definedName>
    <definedName name="BSProv.f.1998" localSheetId="2">[13]model!#REF!</definedName>
    <definedName name="BSProv.f.1998" localSheetId="26">[13]model!#REF!</definedName>
    <definedName name="BSProv.f.1998">[13]model!#REF!</definedName>
    <definedName name="BSProv.f.1999" localSheetId="4">[13]model!#REF!</definedName>
    <definedName name="BSProv.f.1999" localSheetId="15">[13]model!#REF!</definedName>
    <definedName name="BSProv.f.1999" localSheetId="22">[13]model!#REF!</definedName>
    <definedName name="BSProv.f.1999" localSheetId="5">[13]model!#REF!</definedName>
    <definedName name="BSProv.f.1999" localSheetId="9">[13]model!#REF!</definedName>
    <definedName name="BSProv.f.1999" localSheetId="2">[13]model!#REF!</definedName>
    <definedName name="BSProv.f.1999" localSheetId="26">[13]model!#REF!</definedName>
    <definedName name="BSProv.f.1999">[13]model!#REF!</definedName>
    <definedName name="BSProv.f.2000" localSheetId="4">[13]model!#REF!</definedName>
    <definedName name="BSProv.f.2000" localSheetId="15">[13]model!#REF!</definedName>
    <definedName name="BSProv.f.2000" localSheetId="22">[13]model!#REF!</definedName>
    <definedName name="BSProv.f.2000" localSheetId="5">[13]model!#REF!</definedName>
    <definedName name="BSProv.f.2000" localSheetId="9">[13]model!#REF!</definedName>
    <definedName name="BSProv.f.2000" localSheetId="2">[13]model!#REF!</definedName>
    <definedName name="BSProv.f.2000" localSheetId="26">[13]model!#REF!</definedName>
    <definedName name="BSProv.f.2000">[13]model!#REF!</definedName>
    <definedName name="ca_00" localSheetId="4">#REF!</definedName>
    <definedName name="ca_00" localSheetId="15">#REF!</definedName>
    <definedName name="ca_00" localSheetId="22">#REF!</definedName>
    <definedName name="ca_00" localSheetId="5">#REF!</definedName>
    <definedName name="ca_00" localSheetId="9">#REF!</definedName>
    <definedName name="ca_00" localSheetId="2">#REF!</definedName>
    <definedName name="ca_00" localSheetId="26">#REF!</definedName>
    <definedName name="ca_00">#REF!</definedName>
    <definedName name="ca_01" localSheetId="4">#REF!</definedName>
    <definedName name="ca_01" localSheetId="15">#REF!</definedName>
    <definedName name="ca_01" localSheetId="22">#REF!</definedName>
    <definedName name="ca_01" localSheetId="5">#REF!</definedName>
    <definedName name="ca_01" localSheetId="9">#REF!</definedName>
    <definedName name="ca_01" localSheetId="2">#REF!</definedName>
    <definedName name="ca_01" localSheetId="26">#REF!</definedName>
    <definedName name="ca_01">#REF!</definedName>
    <definedName name="ca_02" localSheetId="4">#REF!</definedName>
    <definedName name="ca_02" localSheetId="15">#REF!</definedName>
    <definedName name="ca_02" localSheetId="22">#REF!</definedName>
    <definedName name="ca_02" localSheetId="5">#REF!</definedName>
    <definedName name="ca_02" localSheetId="9">#REF!</definedName>
    <definedName name="ca_02" localSheetId="2">#REF!</definedName>
    <definedName name="ca_02" localSheetId="26">#REF!</definedName>
    <definedName name="ca_02">#REF!</definedName>
    <definedName name="ca_99" localSheetId="4">#REF!</definedName>
    <definedName name="ca_99" localSheetId="15">#REF!</definedName>
    <definedName name="ca_99" localSheetId="22">#REF!</definedName>
    <definedName name="ca_99" localSheetId="5">#REF!</definedName>
    <definedName name="ca_99" localSheetId="9">#REF!</definedName>
    <definedName name="ca_99" localSheetId="2">#REF!</definedName>
    <definedName name="ca_99" localSheetId="26">#REF!</definedName>
    <definedName name="ca_99">#REF!</definedName>
    <definedName name="calc">#N/A</definedName>
    <definedName name="Cap._RnD_Asset_net_of_RnD_amort.">'[8]Invested capital_VDF'!$C$32:$AE$32</definedName>
    <definedName name="CAPEX" localSheetId="4">#REF!</definedName>
    <definedName name="CAPEX" localSheetId="15">#REF!</definedName>
    <definedName name="CAPEX" localSheetId="22">#REF!</definedName>
    <definedName name="CAPEX" localSheetId="5">#REF!</definedName>
    <definedName name="CAPEX" localSheetId="9">#REF!</definedName>
    <definedName name="CAPEX" localSheetId="2">#REF!</definedName>
    <definedName name="CAPEX" localSheetId="26">#REF!</definedName>
    <definedName name="CAPEX">#REF!</definedName>
    <definedName name="CAPEX__Financial" localSheetId="4">#REF!</definedName>
    <definedName name="CAPEX__Financial" localSheetId="15">#REF!</definedName>
    <definedName name="CAPEX__Financial" localSheetId="22">#REF!</definedName>
    <definedName name="CAPEX__Financial" localSheetId="5">#REF!</definedName>
    <definedName name="CAPEX__Financial" localSheetId="9">#REF!</definedName>
    <definedName name="CAPEX__Financial" localSheetId="2">#REF!</definedName>
    <definedName name="CAPEX__Financial" localSheetId="26">#REF!</definedName>
    <definedName name="CAPEX__Financial">#REF!</definedName>
    <definedName name="CAPEX__Intangibles" localSheetId="4">#REF!</definedName>
    <definedName name="CAPEX__Intangibles" localSheetId="15">#REF!</definedName>
    <definedName name="CAPEX__Intangibles" localSheetId="22">#REF!</definedName>
    <definedName name="CAPEX__Intangibles" localSheetId="5">#REF!</definedName>
    <definedName name="CAPEX__Intangibles" localSheetId="9">#REF!</definedName>
    <definedName name="CAPEX__Intangibles" localSheetId="2">#REF!</definedName>
    <definedName name="CAPEX__Intangibles" localSheetId="26">#REF!</definedName>
    <definedName name="CAPEX__Intangibles">#REF!</definedName>
    <definedName name="capex_00" localSheetId="4">#REF!</definedName>
    <definedName name="capex_00" localSheetId="15">#REF!</definedName>
    <definedName name="capex_00" localSheetId="22">#REF!</definedName>
    <definedName name="capex_00" localSheetId="5">#REF!</definedName>
    <definedName name="capex_00" localSheetId="9">#REF!</definedName>
    <definedName name="capex_00" localSheetId="2">#REF!</definedName>
    <definedName name="capex_00" localSheetId="26">#REF!</definedName>
    <definedName name="capex_00">#REF!</definedName>
    <definedName name="capex_01" localSheetId="4">#REF!</definedName>
    <definedName name="capex_01" localSheetId="15">#REF!</definedName>
    <definedName name="capex_01" localSheetId="22">#REF!</definedName>
    <definedName name="capex_01" localSheetId="5">#REF!</definedName>
    <definedName name="capex_01" localSheetId="9">#REF!</definedName>
    <definedName name="capex_01" localSheetId="2">#REF!</definedName>
    <definedName name="capex_01" localSheetId="26">#REF!</definedName>
    <definedName name="capex_01">#REF!</definedName>
    <definedName name="capex_02">[1]CASINO2!$V$497</definedName>
    <definedName name="capex_03">[1]CASINO2!$W$497</definedName>
    <definedName name="capex_99" localSheetId="4">#REF!</definedName>
    <definedName name="capex_99" localSheetId="15">#REF!</definedName>
    <definedName name="capex_99" localSheetId="22">#REF!</definedName>
    <definedName name="capex_99" localSheetId="5">#REF!</definedName>
    <definedName name="capex_99" localSheetId="9">#REF!</definedName>
    <definedName name="capex_99" localSheetId="2">#REF!</definedName>
    <definedName name="capex_99" localSheetId="26">#REF!</definedName>
    <definedName name="capex_99">#REF!</definedName>
    <definedName name="capex_s00" localSheetId="4">#REF!</definedName>
    <definedName name="capex_s00" localSheetId="15">#REF!</definedName>
    <definedName name="capex_s00" localSheetId="22">#REF!</definedName>
    <definedName name="capex_s00" localSheetId="5">#REF!</definedName>
    <definedName name="capex_s00" localSheetId="9">#REF!</definedName>
    <definedName name="capex_s00" localSheetId="2">#REF!</definedName>
    <definedName name="capex_s00" localSheetId="26">#REF!</definedName>
    <definedName name="capex_s00">#REF!</definedName>
    <definedName name="capex_s01" localSheetId="4">#REF!</definedName>
    <definedName name="capex_s01" localSheetId="15">#REF!</definedName>
    <definedName name="capex_s01" localSheetId="22">#REF!</definedName>
    <definedName name="capex_s01" localSheetId="5">#REF!</definedName>
    <definedName name="capex_s01" localSheetId="9">#REF!</definedName>
    <definedName name="capex_s01" localSheetId="2">#REF!</definedName>
    <definedName name="capex_s01" localSheetId="26">#REF!</definedName>
    <definedName name="capex_s01">#REF!</definedName>
    <definedName name="capex_s02" localSheetId="4">#REF!</definedName>
    <definedName name="capex_s02" localSheetId="15">#REF!</definedName>
    <definedName name="capex_s02" localSheetId="22">#REF!</definedName>
    <definedName name="capex_s02" localSheetId="5">#REF!</definedName>
    <definedName name="capex_s02" localSheetId="9">#REF!</definedName>
    <definedName name="capex_s02" localSheetId="2">#REF!</definedName>
    <definedName name="capex_s02" localSheetId="26">#REF!</definedName>
    <definedName name="capex_s02">#REF!</definedName>
    <definedName name="capex_s03">[1]CASINO2!$W$498</definedName>
    <definedName name="capex_s99" localSheetId="4">#REF!</definedName>
    <definedName name="capex_s99" localSheetId="15">#REF!</definedName>
    <definedName name="capex_s99" localSheetId="22">#REF!</definedName>
    <definedName name="capex_s99" localSheetId="5">#REF!</definedName>
    <definedName name="capex_s99" localSheetId="9">#REF!</definedName>
    <definedName name="capex_s99" localSheetId="2">#REF!</definedName>
    <definedName name="capex_s99" localSheetId="26">#REF!</definedName>
    <definedName name="capex_s99">#REF!</definedName>
    <definedName name="Capital_gains" localSheetId="4">#REF!</definedName>
    <definedName name="Capital_gains" localSheetId="15">#REF!</definedName>
    <definedName name="Capital_gains" localSheetId="22">#REF!</definedName>
    <definedName name="Capital_gains" localSheetId="5">#REF!</definedName>
    <definedName name="Capital_gains" localSheetId="9">#REF!</definedName>
    <definedName name="Capital_gains" localSheetId="2">#REF!</definedName>
    <definedName name="Capital_gains" localSheetId="26">#REF!</definedName>
    <definedName name="Capital_gains">#REF!</definedName>
    <definedName name="Capital_spending" localSheetId="4">#REF!</definedName>
    <definedName name="Capital_spending" localSheetId="15">#REF!</definedName>
    <definedName name="Capital_spending" localSheetId="22">#REF!</definedName>
    <definedName name="Capital_spending" localSheetId="5">#REF!</definedName>
    <definedName name="Capital_spending" localSheetId="9">#REF!</definedName>
    <definedName name="Capital_spending" localSheetId="2">#REF!</definedName>
    <definedName name="Capital_spending" localSheetId="26">#REF!</definedName>
    <definedName name="Capital_spending">#REF!</definedName>
    <definedName name="cash" localSheetId="4">'[3]DCF old'!#REF!</definedName>
    <definedName name="cash" localSheetId="15">'[3]DCF old'!#REF!</definedName>
    <definedName name="cash" localSheetId="22">'[3]DCF old'!#REF!</definedName>
    <definedName name="cash" localSheetId="5">'[3]DCF old'!#REF!</definedName>
    <definedName name="cash" localSheetId="9">'[3]DCF old'!#REF!</definedName>
    <definedName name="cash" localSheetId="2">'[3]DCF old'!#REF!</definedName>
    <definedName name="cash" localSheetId="26">'[3]DCF old'!#REF!</definedName>
    <definedName name="cash">'[3]DCF old'!#REF!</definedName>
    <definedName name="Cash___Liquid_assets" localSheetId="4">#REF!</definedName>
    <definedName name="Cash___Liquid_assets" localSheetId="15">#REF!</definedName>
    <definedName name="Cash___Liquid_assets" localSheetId="22">#REF!</definedName>
    <definedName name="Cash___Liquid_assets" localSheetId="5">#REF!</definedName>
    <definedName name="Cash___Liquid_assets" localSheetId="9">#REF!</definedName>
    <definedName name="Cash___Liquid_assets" localSheetId="2">#REF!</definedName>
    <definedName name="Cash___Liquid_assets" localSheetId="26">#REF!</definedName>
    <definedName name="Cash___Liquid_assets">#REF!</definedName>
    <definedName name="Cash_DCF">[8]DCF_VDF!$C$33:$AZ$33</definedName>
    <definedName name="Cash_Flow" localSheetId="4">#REF!</definedName>
    <definedName name="Cash_Flow" localSheetId="15">#REF!</definedName>
    <definedName name="Cash_Flow" localSheetId="22">#REF!</definedName>
    <definedName name="Cash_Flow" localSheetId="5">#REF!</definedName>
    <definedName name="Cash_Flow" localSheetId="9">#REF!</definedName>
    <definedName name="Cash_Flow" localSheetId="2">#REF!</definedName>
    <definedName name="Cash_Flow" localSheetId="26">#REF!</definedName>
    <definedName name="Cash_Flow">#REF!</definedName>
    <definedName name="CASH_FLOW_ANALYSIS" localSheetId="4">#REF!</definedName>
    <definedName name="CASH_FLOW_ANALYSIS" localSheetId="15">#REF!</definedName>
    <definedName name="CASH_FLOW_ANALYSIS" localSheetId="22">#REF!</definedName>
    <definedName name="CASH_FLOW_ANALYSIS" localSheetId="5">#REF!</definedName>
    <definedName name="CASH_FLOW_ANALYSIS" localSheetId="9">#REF!</definedName>
    <definedName name="CASH_FLOW_ANALYSIS" localSheetId="2">#REF!</definedName>
    <definedName name="CASH_FLOW_ANALYSIS" localSheetId="26">#REF!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5">[14]CF!#REF!</definedName>
    <definedName name="Cashf" localSheetId="22">[14]CF!#REF!</definedName>
    <definedName name="Cashf" localSheetId="5">[14]CF!#REF!</definedName>
    <definedName name="Cashf" localSheetId="9">[14]CF!#REF!</definedName>
    <definedName name="Cashf" localSheetId="2">[14]CF!#REF!</definedName>
    <definedName name="Cashf" localSheetId="26">[14]CF!#REF!</definedName>
    <definedName name="Cashf">[14]CF!#REF!</definedName>
    <definedName name="cashflow1" localSheetId="4">#REF!</definedName>
    <definedName name="cashflow1" localSheetId="15">#REF!</definedName>
    <definedName name="cashflow1" localSheetId="22">#REF!</definedName>
    <definedName name="cashflow1" localSheetId="5">#REF!</definedName>
    <definedName name="cashflow1" localSheetId="9">#REF!</definedName>
    <definedName name="cashflow1" localSheetId="2">#REF!</definedName>
    <definedName name="cashflow1" localSheetId="26">#REF!</definedName>
    <definedName name="cashflow1">#REF!</definedName>
    <definedName name="cashflow2" localSheetId="4">#REF!</definedName>
    <definedName name="cashflow2" localSheetId="15">#REF!</definedName>
    <definedName name="cashflow2" localSheetId="22">#REF!</definedName>
    <definedName name="cashflow2" localSheetId="5">#REF!</definedName>
    <definedName name="cashflow2" localSheetId="9">#REF!</definedName>
    <definedName name="cashflow2" localSheetId="2">#REF!</definedName>
    <definedName name="cashflow2" localSheetId="26">#REF!</definedName>
    <definedName name="cashflow2">#REF!</definedName>
    <definedName name="ccy" localSheetId="4">#REF!</definedName>
    <definedName name="ccy" localSheetId="15">#REF!</definedName>
    <definedName name="ccy" localSheetId="22">#REF!</definedName>
    <definedName name="ccy" localSheetId="5">#REF!</definedName>
    <definedName name="ccy" localSheetId="9">#REF!</definedName>
    <definedName name="ccy" localSheetId="2">#REF!</definedName>
    <definedName name="ccy" localSheetId="26">#REF!</definedName>
    <definedName name="ccy">#REF!</definedName>
    <definedName name="ce" localSheetId="4">'[3]DCF old'!#REF!</definedName>
    <definedName name="ce" localSheetId="15">'[3]DCF old'!#REF!</definedName>
    <definedName name="ce" localSheetId="22">'[3]DCF old'!#REF!</definedName>
    <definedName name="ce" localSheetId="5">'[3]DCF old'!#REF!</definedName>
    <definedName name="ce" localSheetId="9">'[3]DCF old'!#REF!</definedName>
    <definedName name="ce" localSheetId="2">'[3]DCF old'!#REF!</definedName>
    <definedName name="ce" localSheetId="26">'[3]DCF old'!#REF!</definedName>
    <definedName name="ce">'[3]DCF old'!#REF!</definedName>
    <definedName name="ce_00" localSheetId="4">#REF!</definedName>
    <definedName name="ce_00" localSheetId="15">#REF!</definedName>
    <definedName name="ce_00" localSheetId="22">#REF!</definedName>
    <definedName name="ce_00" localSheetId="5">#REF!</definedName>
    <definedName name="ce_00" localSheetId="9">#REF!</definedName>
    <definedName name="ce_00" localSheetId="2">#REF!</definedName>
    <definedName name="ce_00" localSheetId="26">#REF!</definedName>
    <definedName name="ce_00">#REF!</definedName>
    <definedName name="ce_01" localSheetId="4">#REF!</definedName>
    <definedName name="ce_01" localSheetId="15">#REF!</definedName>
    <definedName name="ce_01" localSheetId="22">#REF!</definedName>
    <definedName name="ce_01" localSheetId="5">#REF!</definedName>
    <definedName name="ce_01" localSheetId="9">#REF!</definedName>
    <definedName name="ce_01" localSheetId="2">#REF!</definedName>
    <definedName name="ce_01" localSheetId="26">#REF!</definedName>
    <definedName name="ce_01">#REF!</definedName>
    <definedName name="ce_02" localSheetId="4">#REF!</definedName>
    <definedName name="ce_02" localSheetId="15">#REF!</definedName>
    <definedName name="ce_02" localSheetId="22">#REF!</definedName>
    <definedName name="ce_02" localSheetId="5">#REF!</definedName>
    <definedName name="ce_02" localSheetId="9">#REF!</definedName>
    <definedName name="ce_02" localSheetId="2">#REF!</definedName>
    <definedName name="ce_02" localSheetId="26">#REF!</definedName>
    <definedName name="ce_02">#REF!</definedName>
    <definedName name="ce_03">[1]CASINO2!$W$606</definedName>
    <definedName name="ce_99" localSheetId="4">#REF!</definedName>
    <definedName name="ce_99" localSheetId="15">#REF!</definedName>
    <definedName name="ce_99" localSheetId="22">#REF!</definedName>
    <definedName name="ce_99" localSheetId="5">#REF!</definedName>
    <definedName name="ce_99" localSheetId="9">#REF!</definedName>
    <definedName name="ce_99" localSheetId="2">#REF!</definedName>
    <definedName name="ce_99" localSheetId="26">#REF!</definedName>
    <definedName name="ce_99">#REF!</definedName>
    <definedName name="ceps" localSheetId="4">'[3]DCF old'!#REF!</definedName>
    <definedName name="ceps" localSheetId="15">'[3]DCF old'!#REF!</definedName>
    <definedName name="ceps" localSheetId="22">'[3]DCF old'!#REF!</definedName>
    <definedName name="ceps" localSheetId="5">'[3]DCF old'!#REF!</definedName>
    <definedName name="ceps" localSheetId="9">'[3]DCF old'!#REF!</definedName>
    <definedName name="ceps" localSheetId="2">'[3]DCF old'!#REF!</definedName>
    <definedName name="ceps" localSheetId="26">'[3]DCF old'!#REF!</definedName>
    <definedName name="ceps">'[3]DCF old'!#REF!</definedName>
    <definedName name="CF" localSheetId="4">#REF!</definedName>
    <definedName name="CF" localSheetId="15">#REF!</definedName>
    <definedName name="CF" localSheetId="22">#REF!</definedName>
    <definedName name="CF" localSheetId="5">#REF!</definedName>
    <definedName name="CF" localSheetId="9">#REF!</definedName>
    <definedName name="CF" localSheetId="2">#REF!</definedName>
    <definedName name="CF" localSheetId="26">#REF!</definedName>
    <definedName name="CF">#REF!</definedName>
    <definedName name="cf_00" localSheetId="4">#REF!</definedName>
    <definedName name="cf_00" localSheetId="15">#REF!</definedName>
    <definedName name="cf_00" localSheetId="22">#REF!</definedName>
    <definedName name="cf_00" localSheetId="5">#REF!</definedName>
    <definedName name="cf_00" localSheetId="9">#REF!</definedName>
    <definedName name="cf_00" localSheetId="2">#REF!</definedName>
    <definedName name="cf_00" localSheetId="26">#REF!</definedName>
    <definedName name="cf_00">#REF!</definedName>
    <definedName name="cf_01" localSheetId="4">#REF!</definedName>
    <definedName name="cf_01" localSheetId="15">#REF!</definedName>
    <definedName name="cf_01" localSheetId="22">#REF!</definedName>
    <definedName name="cf_01" localSheetId="5">#REF!</definedName>
    <definedName name="cf_01" localSheetId="9">#REF!</definedName>
    <definedName name="cf_01" localSheetId="2">#REF!</definedName>
    <definedName name="cf_01" localSheetId="26">#REF!</definedName>
    <definedName name="cf_01">#REF!</definedName>
    <definedName name="cf_02" localSheetId="4">#REF!</definedName>
    <definedName name="cf_02" localSheetId="15">#REF!</definedName>
    <definedName name="cf_02" localSheetId="22">#REF!</definedName>
    <definedName name="cf_02" localSheetId="5">#REF!</definedName>
    <definedName name="cf_02" localSheetId="9">#REF!</definedName>
    <definedName name="cf_02" localSheetId="2">#REF!</definedName>
    <definedName name="cf_02" localSheetId="26">#REF!</definedName>
    <definedName name="cf_02">#REF!</definedName>
    <definedName name="cf_03">[1]CASINO2!$W$492</definedName>
    <definedName name="cf_99" localSheetId="4">#REF!</definedName>
    <definedName name="cf_99" localSheetId="15">#REF!</definedName>
    <definedName name="cf_99" localSheetId="22">#REF!</definedName>
    <definedName name="cf_99" localSheetId="5">#REF!</definedName>
    <definedName name="cf_99" localSheetId="9">#REF!</definedName>
    <definedName name="cf_99" localSheetId="2">#REF!</definedName>
    <definedName name="cf_99" localSheetId="26">#REF!</definedName>
    <definedName name="cf_99">#REF!</definedName>
    <definedName name="cf_ainv" localSheetId="4">'[3]DCF old'!#REF!</definedName>
    <definedName name="cf_ainv" localSheetId="15">'[3]DCF old'!#REF!</definedName>
    <definedName name="cf_ainv" localSheetId="22">'[3]DCF old'!#REF!</definedName>
    <definedName name="cf_ainv" localSheetId="5">'[3]DCF old'!#REF!</definedName>
    <definedName name="cf_ainv" localSheetId="9">'[3]DCF old'!#REF!</definedName>
    <definedName name="cf_ainv" localSheetId="2">'[3]DCF old'!#REF!</definedName>
    <definedName name="cf_ainv" localSheetId="26">'[3]DCF old'!#REF!</definedName>
    <definedName name="cf_ainv">'[3]DCF old'!#REF!</definedName>
    <definedName name="cf_binv" localSheetId="4">'[3]DCF old'!#REF!</definedName>
    <definedName name="cf_binv" localSheetId="15">'[3]DCF old'!#REF!</definedName>
    <definedName name="cf_binv" localSheetId="22">'[3]DCF old'!#REF!</definedName>
    <definedName name="cf_binv" localSheetId="5">'[3]DCF old'!#REF!</definedName>
    <definedName name="cf_binv" localSheetId="9">'[3]DCF old'!#REF!</definedName>
    <definedName name="cf_binv" localSheetId="2">'[3]DCF old'!#REF!</definedName>
    <definedName name="cf_binv" localSheetId="26">'[3]DCF old'!#REF!</definedName>
    <definedName name="cf_binv">'[3]DCF old'!#REF!</definedName>
    <definedName name="cf_ratios" localSheetId="4">#REF!</definedName>
    <definedName name="cf_ratios" localSheetId="15">#REF!</definedName>
    <definedName name="cf_ratios" localSheetId="22">#REF!</definedName>
    <definedName name="cf_ratios" localSheetId="5">#REF!</definedName>
    <definedName name="cf_ratios" localSheetId="9">#REF!</definedName>
    <definedName name="cf_ratios" localSheetId="2">#REF!</definedName>
    <definedName name="cf_ratios" localSheetId="26">#REF!</definedName>
    <definedName name="cf_ratios">#REF!</definedName>
    <definedName name="cf_ratios_summary" localSheetId="4">#REF!</definedName>
    <definedName name="cf_ratios_summary" localSheetId="15">#REF!</definedName>
    <definedName name="cf_ratios_summary" localSheetId="22">#REF!</definedName>
    <definedName name="cf_ratios_summary" localSheetId="5">#REF!</definedName>
    <definedName name="cf_ratios_summary" localSheetId="9">#REF!</definedName>
    <definedName name="cf_ratios_summary" localSheetId="2">#REF!</definedName>
    <definedName name="cf_ratios_summary" localSheetId="26">#REF!</definedName>
    <definedName name="cf_ratios_summary">#REF!</definedName>
    <definedName name="CFA" localSheetId="4">#REF!</definedName>
    <definedName name="CFA" localSheetId="15">#REF!</definedName>
    <definedName name="CFA" localSheetId="22">#REF!</definedName>
    <definedName name="CFA" localSheetId="5">#REF!</definedName>
    <definedName name="CFA" localSheetId="9">#REF!</definedName>
    <definedName name="CFA" localSheetId="2">#REF!</definedName>
    <definedName name="CFA" localSheetId="26">#REF!</definedName>
    <definedName name="CFA">#REF!</definedName>
    <definedName name="cfa_div" localSheetId="4">'[3]DCF old'!#REF!</definedName>
    <definedName name="cfa_div" localSheetId="15">'[3]DCF old'!#REF!</definedName>
    <definedName name="cfa_div" localSheetId="22">'[3]DCF old'!#REF!</definedName>
    <definedName name="cfa_div" localSheetId="5">'[3]DCF old'!#REF!</definedName>
    <definedName name="cfa_div" localSheetId="9">'[3]DCF old'!#REF!</definedName>
    <definedName name="cfa_div" localSheetId="2">'[3]DCF old'!#REF!</definedName>
    <definedName name="cfa_div" localSheetId="26">'[3]DCF old'!#REF!</definedName>
    <definedName name="cfa_div">'[3]DCF old'!#REF!</definedName>
    <definedName name="cfb_wcchg" localSheetId="4">'[3]DCF old'!#REF!</definedName>
    <definedName name="cfb_wcchg" localSheetId="15">'[3]DCF old'!#REF!</definedName>
    <definedName name="cfb_wcchg" localSheetId="22">'[3]DCF old'!#REF!</definedName>
    <definedName name="cfb_wcchg" localSheetId="5">'[3]DCF old'!#REF!</definedName>
    <definedName name="cfb_wcchg" localSheetId="9">'[3]DCF old'!#REF!</definedName>
    <definedName name="cfb_wcchg" localSheetId="2">'[3]DCF old'!#REF!</definedName>
    <definedName name="cfb_wcchg" localSheetId="26">'[3]DCF old'!#REF!</definedName>
    <definedName name="cfb_wcchg">'[3]DCF old'!#REF!</definedName>
    <definedName name="CFLFULL" localSheetId="4">#REF!</definedName>
    <definedName name="CFLFULL" localSheetId="15">#REF!</definedName>
    <definedName name="CFLFULL" localSheetId="22">#REF!</definedName>
    <definedName name="CFLFULL" localSheetId="5">#REF!</definedName>
    <definedName name="CFLFULL" localSheetId="9">#REF!</definedName>
    <definedName name="CFLFULL" localSheetId="2">#REF!</definedName>
    <definedName name="CFLFULL" localSheetId="26">#REF!</definedName>
    <definedName name="CFLFULL">#REF!</definedName>
    <definedName name="CFPS__DM" localSheetId="4">#REF!</definedName>
    <definedName name="CFPS__DM" localSheetId="15">#REF!</definedName>
    <definedName name="CFPS__DM" localSheetId="22">#REF!</definedName>
    <definedName name="CFPS__DM" localSheetId="5">#REF!</definedName>
    <definedName name="CFPS__DM" localSheetId="9">#REF!</definedName>
    <definedName name="CFPS__DM" localSheetId="2">#REF!</definedName>
    <definedName name="CFPS__DM" localSheetId="26">#REF!</definedName>
    <definedName name="CFPS__DM">#REF!</definedName>
    <definedName name="change" localSheetId="4">'[3]DCF old'!#REF!</definedName>
    <definedName name="change" localSheetId="15">'[3]DCF old'!#REF!</definedName>
    <definedName name="change" localSheetId="22">'[3]DCF old'!#REF!</definedName>
    <definedName name="change" localSheetId="5">'[3]DCF old'!#REF!</definedName>
    <definedName name="change" localSheetId="9">'[3]DCF old'!#REF!</definedName>
    <definedName name="change" localSheetId="2">'[3]DCF old'!#REF!</definedName>
    <definedName name="change" localSheetId="26">'[3]DCF old'!#REF!</definedName>
    <definedName name="change">'[3]DCF old'!#REF!</definedName>
    <definedName name="Change_in_NWC" localSheetId="4">#REF!</definedName>
    <definedName name="Change_in_NWC" localSheetId="15">#REF!</definedName>
    <definedName name="Change_in_NWC" localSheetId="22">#REF!</definedName>
    <definedName name="Change_in_NWC" localSheetId="5">#REF!</definedName>
    <definedName name="Change_in_NWC" localSheetId="9">#REF!</definedName>
    <definedName name="Change_in_NWC" localSheetId="2">#REF!</definedName>
    <definedName name="Change_in_NWC" localSheetId="26">#REF!</definedName>
    <definedName name="Change_in_NWC">#REF!</definedName>
    <definedName name="Characteristics" localSheetId="4">#REF!</definedName>
    <definedName name="Characteristics" localSheetId="15">#REF!</definedName>
    <definedName name="Characteristics" localSheetId="22">#REF!</definedName>
    <definedName name="Characteristics" localSheetId="5">#REF!</definedName>
    <definedName name="Characteristics" localSheetId="9">#REF!</definedName>
    <definedName name="Characteristics" localSheetId="2">#REF!</definedName>
    <definedName name="Characteristics" localSheetId="26">#REF!</definedName>
    <definedName name="Characteristics">#REF!</definedName>
    <definedName name="Chartarray" localSheetId="4">OFFSET(ChartStartpoint,ChartarrayStartpoint,0,ChartarraySize,1)</definedName>
    <definedName name="Chartarray" localSheetId="15">OFFSET(ChartStartpoint,ChartarrayStartpoint,0,ChartarraySize,1)</definedName>
    <definedName name="Chartarray" localSheetId="20">OFFSET(ChartStartpoint,ChartarrayStartpoint,0,ChartarraySize,1)</definedName>
    <definedName name="Chartarray" localSheetId="22">OFFSET(ChartStartpoint,ChartarrayStartpoint,0,ChartarraySize,1)</definedName>
    <definedName name="Chartarray" localSheetId="5">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6">OFFSET(ChartStartpoint,ChartarrayStartpoint,0,ChartarraySize,1)</definedName>
    <definedName name="Chartarray">OFFSET(ChartStartpoint,ChartarrayStartpoint,0,ChartarraySize,1)</definedName>
    <definedName name="chartint" localSheetId="4">#REF!</definedName>
    <definedName name="chartint" localSheetId="15">#REF!</definedName>
    <definedName name="chartint" localSheetId="22">#REF!</definedName>
    <definedName name="chartint" localSheetId="5">#REF!</definedName>
    <definedName name="chartint" localSheetId="9">#REF!</definedName>
    <definedName name="chartint" localSheetId="2">#REF!</definedName>
    <definedName name="chartint" localSheetId="26">#REF!</definedName>
    <definedName name="chartint">#REF!</definedName>
    <definedName name="Charts" localSheetId="4">#REF!</definedName>
    <definedName name="Charts" localSheetId="15">#REF!</definedName>
    <definedName name="Charts" localSheetId="22">#REF!</definedName>
    <definedName name="Charts" localSheetId="5">#REF!</definedName>
    <definedName name="Charts" localSheetId="9">#REF!</definedName>
    <definedName name="Charts" localSheetId="2">#REF!</definedName>
    <definedName name="Charts" localSheetId="26">#REF!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5">#REF!</definedName>
    <definedName name="choose_prognostic" localSheetId="22">#REF!</definedName>
    <definedName name="choose_prognostic" localSheetId="5">#REF!</definedName>
    <definedName name="choose_prognostic" localSheetId="9">#REF!</definedName>
    <definedName name="choose_prognostic" localSheetId="2">#REF!</definedName>
    <definedName name="choose_prognostic" localSheetId="26">#REF!</definedName>
    <definedName name="choose_prognostic">#REF!</definedName>
    <definedName name="choose_prognostic_adr" localSheetId="4">#REF!</definedName>
    <definedName name="choose_prognostic_adr" localSheetId="15">#REF!</definedName>
    <definedName name="choose_prognostic_adr" localSheetId="22">#REF!</definedName>
    <definedName name="choose_prognostic_adr" localSheetId="5">#REF!</definedName>
    <definedName name="choose_prognostic_adr" localSheetId="9">#REF!</definedName>
    <definedName name="choose_prognostic_adr" localSheetId="2">#REF!</definedName>
    <definedName name="choose_prognostic_adr" localSheetId="26">#REF!</definedName>
    <definedName name="choose_prognostic_adr">#REF!</definedName>
    <definedName name="choose_year1" localSheetId="4">#REF!</definedName>
    <definedName name="choose_year1" localSheetId="15">#REF!</definedName>
    <definedName name="choose_year1" localSheetId="22">#REF!</definedName>
    <definedName name="choose_year1" localSheetId="5">#REF!</definedName>
    <definedName name="choose_year1" localSheetId="9">#REF!</definedName>
    <definedName name="choose_year1" localSheetId="2">#REF!</definedName>
    <definedName name="choose_year1" localSheetId="26">#REF!</definedName>
    <definedName name="choose_year1">#REF!</definedName>
    <definedName name="choose_year2" localSheetId="4">#REF!</definedName>
    <definedName name="choose_year2" localSheetId="15">#REF!</definedName>
    <definedName name="choose_year2" localSheetId="22">#REF!</definedName>
    <definedName name="choose_year2" localSheetId="5">#REF!</definedName>
    <definedName name="choose_year2" localSheetId="9">#REF!</definedName>
    <definedName name="choose_year2" localSheetId="2">#REF!</definedName>
    <definedName name="choose_year2" localSheetId="26">#REF!</definedName>
    <definedName name="choose_year2">#REF!</definedName>
    <definedName name="circulation" localSheetId="4">'[3]DCF old'!#REF!</definedName>
    <definedName name="circulation" localSheetId="15">'[3]DCF old'!#REF!</definedName>
    <definedName name="circulation" localSheetId="22">'[3]DCF old'!#REF!</definedName>
    <definedName name="circulation" localSheetId="5">'[3]DCF old'!#REF!</definedName>
    <definedName name="circulation" localSheetId="9">'[3]DCF old'!#REF!</definedName>
    <definedName name="circulation" localSheetId="2">'[3]DCF old'!#REF!</definedName>
    <definedName name="circulation" localSheetId="26">'[3]DCF old'!#REF!</definedName>
    <definedName name="circulation">'[3]DCF old'!#REF!</definedName>
    <definedName name="Closing_price">'[8]Summary Page_VDF'!$C$54:$G$54</definedName>
    <definedName name="cname">'[3]DCF old'!$C$7</definedName>
    <definedName name="Code_Range" localSheetId="4">#REF!</definedName>
    <definedName name="Code_Range" localSheetId="15">#REF!</definedName>
    <definedName name="Code_Range" localSheetId="22">#REF!</definedName>
    <definedName name="Code_Range" localSheetId="5">#REF!</definedName>
    <definedName name="Code_Range" localSheetId="9">#REF!</definedName>
    <definedName name="Code_Range" localSheetId="2">#REF!</definedName>
    <definedName name="Code_Range" localSheetId="26">#REF!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5">#REF!</definedName>
    <definedName name="companyname" localSheetId="22">#REF!</definedName>
    <definedName name="companyname" localSheetId="5">#REF!</definedName>
    <definedName name="companyname" localSheetId="9">#REF!</definedName>
    <definedName name="companyname" localSheetId="2">#REF!</definedName>
    <definedName name="companyname" localSheetId="26">#REF!</definedName>
    <definedName name="companyname">#REF!</definedName>
    <definedName name="compcurr" localSheetId="4">#REF!</definedName>
    <definedName name="compcurr" localSheetId="15">#REF!</definedName>
    <definedName name="compcurr" localSheetId="22">#REF!</definedName>
    <definedName name="compcurr" localSheetId="5">#REF!</definedName>
    <definedName name="compcurr" localSheetId="9">#REF!</definedName>
    <definedName name="compcurr" localSheetId="2">#REF!</definedName>
    <definedName name="compcurr" localSheetId="26">#REF!</definedName>
    <definedName name="compcurr">#REF!</definedName>
    <definedName name="CompData" localSheetId="4">#REF!</definedName>
    <definedName name="CompData" localSheetId="15">#REF!</definedName>
    <definedName name="CompData" localSheetId="22">#REF!</definedName>
    <definedName name="CompData" localSheetId="5">#REF!</definedName>
    <definedName name="CompData" localSheetId="9">#REF!</definedName>
    <definedName name="CompData" localSheetId="2">#REF!</definedName>
    <definedName name="CompData" localSheetId="26">#REF!</definedName>
    <definedName name="CompData">#REF!</definedName>
    <definedName name="ComRow" localSheetId="4">#REF!</definedName>
    <definedName name="ComRow" localSheetId="15">#REF!</definedName>
    <definedName name="ComRow" localSheetId="22">#REF!</definedName>
    <definedName name="ComRow" localSheetId="5">#REF!</definedName>
    <definedName name="ComRow" localSheetId="9">#REF!</definedName>
    <definedName name="ComRow" localSheetId="2">#REF!</definedName>
    <definedName name="ComRow" localSheetId="26">#REF!</definedName>
    <definedName name="ComRow">#REF!</definedName>
    <definedName name="comsum" localSheetId="4">#REF!</definedName>
    <definedName name="comsum" localSheetId="15">#REF!</definedName>
    <definedName name="comsum" localSheetId="22">#REF!</definedName>
    <definedName name="comsum" localSheetId="5">#REF!</definedName>
    <definedName name="comsum" localSheetId="9">#REF!</definedName>
    <definedName name="comsum" localSheetId="2">#REF!</definedName>
    <definedName name="comsum" localSheetId="26">#REF!</definedName>
    <definedName name="comsum">#REF!</definedName>
    <definedName name="comsum_avg" localSheetId="4">#REF!</definedName>
    <definedName name="comsum_avg" localSheetId="15">#REF!</definedName>
    <definedName name="comsum_avg" localSheetId="22">#REF!</definedName>
    <definedName name="comsum_avg" localSheetId="5">#REF!</definedName>
    <definedName name="comsum_avg" localSheetId="9">#REF!</definedName>
    <definedName name="comsum_avg" localSheetId="2">#REF!</definedName>
    <definedName name="comsum_avg" localSheetId="26">#REF!</definedName>
    <definedName name="comsum_avg">#REF!</definedName>
    <definedName name="CONSOLIDATED_BALANCE_SHEET" localSheetId="4">#REF!</definedName>
    <definedName name="CONSOLIDATED_BALANCE_SHEET" localSheetId="15">#REF!</definedName>
    <definedName name="CONSOLIDATED_BALANCE_SHEET" localSheetId="22">#REF!</definedName>
    <definedName name="CONSOLIDATED_BALANCE_SHEET" localSheetId="5">#REF!</definedName>
    <definedName name="CONSOLIDATED_BALANCE_SHEET" localSheetId="9">#REF!</definedName>
    <definedName name="CONSOLIDATED_BALANCE_SHEET" localSheetId="2">#REF!</definedName>
    <definedName name="CONSOLIDATED_BALANCE_SHEET" localSheetId="26">#REF!</definedName>
    <definedName name="CONSOLIDATED_BALANCE_SHEET">#REF!</definedName>
    <definedName name="Convertibles_options" localSheetId="4">#REF!</definedName>
    <definedName name="Convertibles_options" localSheetId="15">#REF!</definedName>
    <definedName name="Convertibles_options" localSheetId="22">#REF!</definedName>
    <definedName name="Convertibles_options" localSheetId="5">#REF!</definedName>
    <definedName name="Convertibles_options" localSheetId="9">#REF!</definedName>
    <definedName name="Convertibles_options" localSheetId="2">#REF!</definedName>
    <definedName name="Convertibles_options" localSheetId="26">#REF!</definedName>
    <definedName name="Convertibles_options">#REF!</definedName>
    <definedName name="Corporate_Value">[8]DCF_VDF!$C$32:$AZ$32</definedName>
    <definedName name="Cost_of_goods_sold" localSheetId="4">#REF!</definedName>
    <definedName name="Cost_of_goods_sold" localSheetId="15">#REF!</definedName>
    <definedName name="Cost_of_goods_sold" localSheetId="22">#REF!</definedName>
    <definedName name="Cost_of_goods_sold" localSheetId="5">#REF!</definedName>
    <definedName name="Cost_of_goods_sold" localSheetId="9">#REF!</definedName>
    <definedName name="Cost_of_goods_sold" localSheetId="2">#REF!</definedName>
    <definedName name="Cost_of_goods_sold" localSheetId="26">#REF!</definedName>
    <definedName name="Cost_of_goods_sold">#REF!</definedName>
    <definedName name="Cost_of_Sales" localSheetId="4">#REF!</definedName>
    <definedName name="Cost_of_Sales" localSheetId="15">#REF!</definedName>
    <definedName name="Cost_of_Sales" localSheetId="22">#REF!</definedName>
    <definedName name="Cost_of_Sales" localSheetId="5">#REF!</definedName>
    <definedName name="Cost_of_Sales" localSheetId="9">#REF!</definedName>
    <definedName name="Cost_of_Sales" localSheetId="2">#REF!</definedName>
    <definedName name="Cost_of_Sales" localSheetId="26">#REF!</definedName>
    <definedName name="Cost_of_Sales">#REF!</definedName>
    <definedName name="Cost_of_sales_net_of_D_A">[8]NOPAT_VDF!$C$103:$AU$103</definedName>
    <definedName name="Costs" localSheetId="4">#REF!</definedName>
    <definedName name="Costs" localSheetId="15">#REF!</definedName>
    <definedName name="Costs" localSheetId="22">#REF!</definedName>
    <definedName name="Costs" localSheetId="5">#REF!</definedName>
    <definedName name="Costs" localSheetId="9">#REF!</definedName>
    <definedName name="Costs" localSheetId="2">#REF!</definedName>
    <definedName name="Costs" localSheetId="26">#REF!</definedName>
    <definedName name="Costs">#REF!</definedName>
    <definedName name="Country" localSheetId="4">#REF!</definedName>
    <definedName name="Country" localSheetId="15">#REF!</definedName>
    <definedName name="Country" localSheetId="22">#REF!</definedName>
    <definedName name="Country" localSheetId="5">#REF!</definedName>
    <definedName name="Country" localSheetId="9">#REF!</definedName>
    <definedName name="Country" localSheetId="2">#REF!</definedName>
    <definedName name="Country" localSheetId="26">#REF!</definedName>
    <definedName name="Country">#REF!</definedName>
    <definedName name="croci_00" localSheetId="4">'[6]old template'!#REF!</definedName>
    <definedName name="croci_00" localSheetId="15">'[6]old template'!#REF!</definedName>
    <definedName name="croci_00" localSheetId="22">'[6]old template'!#REF!</definedName>
    <definedName name="croci_00" localSheetId="5">'[6]old template'!#REF!</definedName>
    <definedName name="croci_00" localSheetId="9">'[6]old template'!#REF!</definedName>
    <definedName name="croci_00" localSheetId="2">'[6]old template'!#REF!</definedName>
    <definedName name="croci_00" localSheetId="26">'[6]old template'!#REF!</definedName>
    <definedName name="croci_00">'[6]old template'!#REF!</definedName>
    <definedName name="croci_91" localSheetId="4">'[6]old template'!#REF!</definedName>
    <definedName name="croci_91" localSheetId="15">'[6]old template'!#REF!</definedName>
    <definedName name="croci_91" localSheetId="22">'[6]old template'!#REF!</definedName>
    <definedName name="croci_91" localSheetId="5">'[6]old template'!#REF!</definedName>
    <definedName name="croci_91" localSheetId="9">'[6]old template'!#REF!</definedName>
    <definedName name="croci_91" localSheetId="2">'[6]old template'!#REF!</definedName>
    <definedName name="croci_91" localSheetId="26">'[6]old template'!#REF!</definedName>
    <definedName name="croci_91">'[6]old template'!#REF!</definedName>
    <definedName name="croci_92" localSheetId="4">'[6]old template'!#REF!</definedName>
    <definedName name="croci_92" localSheetId="15">'[6]old template'!#REF!</definedName>
    <definedName name="croci_92" localSheetId="22">'[6]old template'!#REF!</definedName>
    <definedName name="croci_92" localSheetId="5">'[6]old template'!#REF!</definedName>
    <definedName name="croci_92" localSheetId="9">'[6]old template'!#REF!</definedName>
    <definedName name="croci_92" localSheetId="2">'[6]old template'!#REF!</definedName>
    <definedName name="croci_92" localSheetId="26">'[6]old template'!#REF!</definedName>
    <definedName name="croci_92">'[6]old template'!#REF!</definedName>
    <definedName name="croci_93" localSheetId="4">'[6]old template'!#REF!</definedName>
    <definedName name="croci_93" localSheetId="15">'[6]old template'!#REF!</definedName>
    <definedName name="croci_93" localSheetId="22">'[6]old template'!#REF!</definedName>
    <definedName name="croci_93" localSheetId="5">'[6]old template'!#REF!</definedName>
    <definedName name="croci_93" localSheetId="9">'[6]old template'!#REF!</definedName>
    <definedName name="croci_93" localSheetId="2">'[6]old template'!#REF!</definedName>
    <definedName name="croci_93" localSheetId="26">'[6]old template'!#REF!</definedName>
    <definedName name="croci_93">'[6]old template'!#REF!</definedName>
    <definedName name="croci_94" localSheetId="4">'[6]old template'!#REF!</definedName>
    <definedName name="croci_94" localSheetId="15">'[6]old template'!#REF!</definedName>
    <definedName name="croci_94" localSheetId="22">'[6]old template'!#REF!</definedName>
    <definedName name="croci_94" localSheetId="5">'[6]old template'!#REF!</definedName>
    <definedName name="croci_94" localSheetId="9">'[6]old template'!#REF!</definedName>
    <definedName name="croci_94" localSheetId="2">'[6]old template'!#REF!</definedName>
    <definedName name="croci_94" localSheetId="26">'[6]old template'!#REF!</definedName>
    <definedName name="croci_94">'[6]old template'!#REF!</definedName>
    <definedName name="croci_95" localSheetId="4">'[6]old template'!#REF!</definedName>
    <definedName name="croci_95" localSheetId="15">'[6]old template'!#REF!</definedName>
    <definedName name="croci_95" localSheetId="22">'[6]old template'!#REF!</definedName>
    <definedName name="croci_95" localSheetId="5">'[6]old template'!#REF!</definedName>
    <definedName name="croci_95" localSheetId="9">'[6]old template'!#REF!</definedName>
    <definedName name="croci_95" localSheetId="2">'[6]old template'!#REF!</definedName>
    <definedName name="croci_95" localSheetId="26">'[6]old template'!#REF!</definedName>
    <definedName name="croci_95">'[6]old template'!#REF!</definedName>
    <definedName name="croci_96" localSheetId="4">'[6]old template'!#REF!</definedName>
    <definedName name="croci_96" localSheetId="15">'[6]old template'!#REF!</definedName>
    <definedName name="croci_96" localSheetId="22">'[6]old template'!#REF!</definedName>
    <definedName name="croci_96" localSheetId="5">'[6]old template'!#REF!</definedName>
    <definedName name="croci_96" localSheetId="9">'[6]old template'!#REF!</definedName>
    <definedName name="croci_96" localSheetId="2">'[6]old template'!#REF!</definedName>
    <definedName name="croci_96" localSheetId="26">'[6]old template'!#REF!</definedName>
    <definedName name="croci_96">'[6]old template'!#REF!</definedName>
    <definedName name="croci_97" localSheetId="4">'[6]old template'!#REF!</definedName>
    <definedName name="croci_97" localSheetId="15">'[6]old template'!#REF!</definedName>
    <definedName name="croci_97" localSheetId="22">'[6]old template'!#REF!</definedName>
    <definedName name="croci_97" localSheetId="5">'[6]old template'!#REF!</definedName>
    <definedName name="croci_97" localSheetId="9">'[6]old template'!#REF!</definedName>
    <definedName name="croci_97" localSheetId="2">'[6]old template'!#REF!</definedName>
    <definedName name="croci_97" localSheetId="26">'[6]old template'!#REF!</definedName>
    <definedName name="croci_97">'[6]old template'!#REF!</definedName>
    <definedName name="croci_98" localSheetId="4">'[6]old template'!#REF!</definedName>
    <definedName name="croci_98" localSheetId="15">'[6]old template'!#REF!</definedName>
    <definedName name="croci_98" localSheetId="22">'[6]old template'!#REF!</definedName>
    <definedName name="croci_98" localSheetId="5">'[6]old template'!#REF!</definedName>
    <definedName name="croci_98" localSheetId="9">'[6]old template'!#REF!</definedName>
    <definedName name="croci_98" localSheetId="2">'[6]old template'!#REF!</definedName>
    <definedName name="croci_98" localSheetId="26">'[6]old template'!#REF!</definedName>
    <definedName name="croci_98">'[6]old template'!#REF!</definedName>
    <definedName name="croci_99" localSheetId="4">'[6]old template'!#REF!</definedName>
    <definedName name="croci_99" localSheetId="15">'[6]old template'!#REF!</definedName>
    <definedName name="croci_99" localSheetId="22">'[6]old template'!#REF!</definedName>
    <definedName name="croci_99" localSheetId="5">'[6]old template'!#REF!</definedName>
    <definedName name="croci_99" localSheetId="9">'[6]old template'!#REF!</definedName>
    <definedName name="croci_99" localSheetId="2">'[6]old template'!#REF!</definedName>
    <definedName name="croci_99" localSheetId="26">'[6]old template'!#REF!</definedName>
    <definedName name="croci_99">'[6]old template'!#REF!</definedName>
    <definedName name="crude_price_assumption_1985" localSheetId="4">[15]Global!#REF!</definedName>
    <definedName name="crude_price_assumption_1985" localSheetId="15">[15]Global!#REF!</definedName>
    <definedName name="crude_price_assumption_1985" localSheetId="22">[15]Global!#REF!</definedName>
    <definedName name="crude_price_assumption_1985" localSheetId="5">[15]Global!#REF!</definedName>
    <definedName name="crude_price_assumption_1985" localSheetId="9">[15]Global!#REF!</definedName>
    <definedName name="crude_price_assumption_1985" localSheetId="2">[15]Global!#REF!</definedName>
    <definedName name="crude_price_assumption_1985" localSheetId="26">[15]Global!#REF!</definedName>
    <definedName name="crude_price_assumption_1985">[15]Global!#REF!</definedName>
    <definedName name="crude_price_assumption_1986" localSheetId="4">[15]Global!#REF!</definedName>
    <definedName name="crude_price_assumption_1986" localSheetId="15">[15]Global!#REF!</definedName>
    <definedName name="crude_price_assumption_1986" localSheetId="22">[15]Global!#REF!</definedName>
    <definedName name="crude_price_assumption_1986" localSheetId="5">[15]Global!#REF!</definedName>
    <definedName name="crude_price_assumption_1986" localSheetId="9">[15]Global!#REF!</definedName>
    <definedName name="crude_price_assumption_1986" localSheetId="2">[15]Global!#REF!</definedName>
    <definedName name="crude_price_assumption_1986" localSheetId="26">[15]Global!#REF!</definedName>
    <definedName name="crude_price_assumption_1986">[15]Global!#REF!</definedName>
    <definedName name="crude_price_assumption_1987" localSheetId="4">[15]Global!#REF!</definedName>
    <definedName name="crude_price_assumption_1987" localSheetId="15">[15]Global!#REF!</definedName>
    <definedName name="crude_price_assumption_1987" localSheetId="22">[15]Global!#REF!</definedName>
    <definedName name="crude_price_assumption_1987" localSheetId="5">[15]Global!#REF!</definedName>
    <definedName name="crude_price_assumption_1987" localSheetId="9">[15]Global!#REF!</definedName>
    <definedName name="crude_price_assumption_1987" localSheetId="2">[15]Global!#REF!</definedName>
    <definedName name="crude_price_assumption_1987" localSheetId="26">[15]Global!#REF!</definedName>
    <definedName name="crude_price_assumption_1987">[15]Global!#REF!</definedName>
    <definedName name="crude_price_assumption_1988" localSheetId="4">[15]Global!#REF!</definedName>
    <definedName name="crude_price_assumption_1988" localSheetId="15">[15]Global!#REF!</definedName>
    <definedName name="crude_price_assumption_1988" localSheetId="22">[15]Global!#REF!</definedName>
    <definedName name="crude_price_assumption_1988" localSheetId="5">[15]Global!#REF!</definedName>
    <definedName name="crude_price_assumption_1988" localSheetId="9">[15]Global!#REF!</definedName>
    <definedName name="crude_price_assumption_1988" localSheetId="2">[15]Global!#REF!</definedName>
    <definedName name="crude_price_assumption_1988" localSheetId="26">[15]Global!#REF!</definedName>
    <definedName name="crude_price_assumption_1988">[15]Global!#REF!</definedName>
    <definedName name="crude_price_assumption_1989" localSheetId="4">[15]Global!#REF!</definedName>
    <definedName name="crude_price_assumption_1989" localSheetId="15">[15]Global!#REF!</definedName>
    <definedName name="crude_price_assumption_1989" localSheetId="22">[15]Global!#REF!</definedName>
    <definedName name="crude_price_assumption_1989" localSheetId="5">[15]Global!#REF!</definedName>
    <definedName name="crude_price_assumption_1989" localSheetId="9">[15]Global!#REF!</definedName>
    <definedName name="crude_price_assumption_1989" localSheetId="2">[15]Global!#REF!</definedName>
    <definedName name="crude_price_assumption_1989" localSheetId="26">[15]Global!#REF!</definedName>
    <definedName name="crude_price_assumption_1989">[15]Global!#REF!</definedName>
    <definedName name="crude_price_assumption_1990" localSheetId="4">[15]Global!#REF!</definedName>
    <definedName name="crude_price_assumption_1990" localSheetId="15">[15]Global!#REF!</definedName>
    <definedName name="crude_price_assumption_1990" localSheetId="22">[15]Global!#REF!</definedName>
    <definedName name="crude_price_assumption_1990" localSheetId="5">[15]Global!#REF!</definedName>
    <definedName name="crude_price_assumption_1990" localSheetId="9">[15]Global!#REF!</definedName>
    <definedName name="crude_price_assumption_1990" localSheetId="2">[15]Global!#REF!</definedName>
    <definedName name="crude_price_assumption_1990" localSheetId="26">[15]Global!#REF!</definedName>
    <definedName name="crude_price_assumption_1990">[15]Global!#REF!</definedName>
    <definedName name="crude_price_assumption_1991" localSheetId="4">[15]Global!#REF!</definedName>
    <definedName name="crude_price_assumption_1991" localSheetId="15">[15]Global!#REF!</definedName>
    <definedName name="crude_price_assumption_1991" localSheetId="22">[15]Global!#REF!</definedName>
    <definedName name="crude_price_assumption_1991" localSheetId="5">[15]Global!#REF!</definedName>
    <definedName name="crude_price_assumption_1991" localSheetId="9">[15]Global!#REF!</definedName>
    <definedName name="crude_price_assumption_1991" localSheetId="2">[15]Global!#REF!</definedName>
    <definedName name="crude_price_assumption_1991" localSheetId="26">[15]Global!#REF!</definedName>
    <definedName name="crude_price_assumption_1991">[15]Global!#REF!</definedName>
    <definedName name="crude_price_assumption_1992" localSheetId="4">[15]Global!#REF!</definedName>
    <definedName name="crude_price_assumption_1992" localSheetId="15">[15]Global!#REF!</definedName>
    <definedName name="crude_price_assumption_1992" localSheetId="22">[15]Global!#REF!</definedName>
    <definedName name="crude_price_assumption_1992" localSheetId="5">[15]Global!#REF!</definedName>
    <definedName name="crude_price_assumption_1992" localSheetId="9">[15]Global!#REF!</definedName>
    <definedName name="crude_price_assumption_1992" localSheetId="2">[15]Global!#REF!</definedName>
    <definedName name="crude_price_assumption_1992" localSheetId="26">[15]Global!#REF!</definedName>
    <definedName name="crude_price_assumption_1992">[15]Global!#REF!</definedName>
    <definedName name="crude_price_assumption_1993" localSheetId="4">[15]Global!#REF!</definedName>
    <definedName name="crude_price_assumption_1993" localSheetId="15">[15]Global!#REF!</definedName>
    <definedName name="crude_price_assumption_1993" localSheetId="22">[15]Global!#REF!</definedName>
    <definedName name="crude_price_assumption_1993" localSheetId="5">[15]Global!#REF!</definedName>
    <definedName name="crude_price_assumption_1993" localSheetId="9">[15]Global!#REF!</definedName>
    <definedName name="crude_price_assumption_1993" localSheetId="2">[15]Global!#REF!</definedName>
    <definedName name="crude_price_assumption_1993" localSheetId="26">[15]Global!#REF!</definedName>
    <definedName name="crude_price_assumption_1993">[15]Global!#REF!</definedName>
    <definedName name="crude_price_assumption_1994" localSheetId="4">[15]Global!#REF!</definedName>
    <definedName name="crude_price_assumption_1994" localSheetId="15">[15]Global!#REF!</definedName>
    <definedName name="crude_price_assumption_1994" localSheetId="22">[15]Global!#REF!</definedName>
    <definedName name="crude_price_assumption_1994" localSheetId="5">[15]Global!#REF!</definedName>
    <definedName name="crude_price_assumption_1994" localSheetId="9">[15]Global!#REF!</definedName>
    <definedName name="crude_price_assumption_1994" localSheetId="2">[15]Global!#REF!</definedName>
    <definedName name="crude_price_assumption_1994" localSheetId="26">[15]Global!#REF!</definedName>
    <definedName name="crude_price_assumption_1994">[15]Global!#REF!</definedName>
    <definedName name="crude_price_assumption_1995" localSheetId="4">[15]Global!#REF!</definedName>
    <definedName name="crude_price_assumption_1995" localSheetId="15">[15]Global!#REF!</definedName>
    <definedName name="crude_price_assumption_1995" localSheetId="22">[15]Global!#REF!</definedName>
    <definedName name="crude_price_assumption_1995" localSheetId="5">[15]Global!#REF!</definedName>
    <definedName name="crude_price_assumption_1995" localSheetId="9">[15]Global!#REF!</definedName>
    <definedName name="crude_price_assumption_1995" localSheetId="2">[15]Global!#REF!</definedName>
    <definedName name="crude_price_assumption_1995" localSheetId="26">[15]Global!#REF!</definedName>
    <definedName name="crude_price_assumption_1995">[15]Global!#REF!</definedName>
    <definedName name="crude_price_assumption_1996" localSheetId="4">[15]Global!#REF!</definedName>
    <definedName name="crude_price_assumption_1996" localSheetId="15">[15]Global!#REF!</definedName>
    <definedName name="crude_price_assumption_1996" localSheetId="22">[15]Global!#REF!</definedName>
    <definedName name="crude_price_assumption_1996" localSheetId="5">[15]Global!#REF!</definedName>
    <definedName name="crude_price_assumption_1996" localSheetId="9">[15]Global!#REF!</definedName>
    <definedName name="crude_price_assumption_1996" localSheetId="2">[15]Global!#REF!</definedName>
    <definedName name="crude_price_assumption_1996" localSheetId="26">[15]Global!#REF!</definedName>
    <definedName name="crude_price_assumption_1996">[15]Global!#REF!</definedName>
    <definedName name="crude_price_assumption_1997" localSheetId="4">[15]Global!#REF!</definedName>
    <definedName name="crude_price_assumption_1997" localSheetId="15">[15]Global!#REF!</definedName>
    <definedName name="crude_price_assumption_1997" localSheetId="22">[15]Global!#REF!</definedName>
    <definedName name="crude_price_assumption_1997" localSheetId="5">[15]Global!#REF!</definedName>
    <definedName name="crude_price_assumption_1997" localSheetId="9">[15]Global!#REF!</definedName>
    <definedName name="crude_price_assumption_1997" localSheetId="2">[15]Global!#REF!</definedName>
    <definedName name="crude_price_assumption_1997" localSheetId="26">[15]Global!#REF!</definedName>
    <definedName name="crude_price_assumption_1997">[15]Global!#REF!</definedName>
    <definedName name="crude_price_assumption_1998" localSheetId="4">[15]Global!#REF!</definedName>
    <definedName name="crude_price_assumption_1998" localSheetId="15">[15]Global!#REF!</definedName>
    <definedName name="crude_price_assumption_1998" localSheetId="22">[15]Global!#REF!</definedName>
    <definedName name="crude_price_assumption_1998" localSheetId="5">[15]Global!#REF!</definedName>
    <definedName name="crude_price_assumption_1998" localSheetId="9">[15]Global!#REF!</definedName>
    <definedName name="crude_price_assumption_1998" localSheetId="2">[15]Global!#REF!</definedName>
    <definedName name="crude_price_assumption_1998" localSheetId="26">[15]Global!#REF!</definedName>
    <definedName name="crude_price_assumption_1998">[15]Global!#REF!</definedName>
    <definedName name="crude_price_assumption_1999" localSheetId="4">[15]Global!#REF!</definedName>
    <definedName name="crude_price_assumption_1999" localSheetId="15">[15]Global!#REF!</definedName>
    <definedName name="crude_price_assumption_1999" localSheetId="22">[15]Global!#REF!</definedName>
    <definedName name="crude_price_assumption_1999" localSheetId="5">[15]Global!#REF!</definedName>
    <definedName name="crude_price_assumption_1999" localSheetId="9">[15]Global!#REF!</definedName>
    <definedName name="crude_price_assumption_1999" localSheetId="2">[15]Global!#REF!</definedName>
    <definedName name="crude_price_assumption_1999" localSheetId="26">[15]Global!#REF!</definedName>
    <definedName name="crude_price_assumption_1999">[15]Global!#REF!</definedName>
    <definedName name="crude_price_assumption_2000" localSheetId="4">[15]Global!#REF!</definedName>
    <definedName name="crude_price_assumption_2000" localSheetId="15">[15]Global!#REF!</definedName>
    <definedName name="crude_price_assumption_2000" localSheetId="22">[15]Global!#REF!</definedName>
    <definedName name="crude_price_assumption_2000" localSheetId="5">[15]Global!#REF!</definedName>
    <definedName name="crude_price_assumption_2000" localSheetId="9">[15]Global!#REF!</definedName>
    <definedName name="crude_price_assumption_2000" localSheetId="2">[15]Global!#REF!</definedName>
    <definedName name="crude_price_assumption_2000" localSheetId="26">[15]Global!#REF!</definedName>
    <definedName name="crude_price_assumption_2000">[15]Global!#REF!</definedName>
    <definedName name="crude_price_assumption_2001" localSheetId="4">[15]Global!#REF!</definedName>
    <definedName name="crude_price_assumption_2001" localSheetId="15">[15]Global!#REF!</definedName>
    <definedName name="crude_price_assumption_2001" localSheetId="22">[15]Global!#REF!</definedName>
    <definedName name="crude_price_assumption_2001" localSheetId="5">[15]Global!#REF!</definedName>
    <definedName name="crude_price_assumption_2001" localSheetId="9">[15]Global!#REF!</definedName>
    <definedName name="crude_price_assumption_2001" localSheetId="2">[15]Global!#REF!</definedName>
    <definedName name="crude_price_assumption_2001" localSheetId="26">[15]Global!#REF!</definedName>
    <definedName name="crude_price_assumption_2001">[15]Global!#REF!</definedName>
    <definedName name="crude_price_assumption_2002" localSheetId="4">[15]Global!#REF!</definedName>
    <definedName name="crude_price_assumption_2002" localSheetId="15">[15]Global!#REF!</definedName>
    <definedName name="crude_price_assumption_2002" localSheetId="22">[15]Global!#REF!</definedName>
    <definedName name="crude_price_assumption_2002" localSheetId="5">[15]Global!#REF!</definedName>
    <definedName name="crude_price_assumption_2002" localSheetId="9">[15]Global!#REF!</definedName>
    <definedName name="crude_price_assumption_2002" localSheetId="2">[15]Global!#REF!</definedName>
    <definedName name="crude_price_assumption_2002" localSheetId="26">[15]Global!#REF!</definedName>
    <definedName name="crude_price_assumption_2002">[15]Global!#REF!</definedName>
    <definedName name="crude_price_assumption_2003" localSheetId="4">[15]Global!#REF!</definedName>
    <definedName name="crude_price_assumption_2003" localSheetId="15">[15]Global!#REF!</definedName>
    <definedName name="crude_price_assumption_2003" localSheetId="22">[15]Global!#REF!</definedName>
    <definedName name="crude_price_assumption_2003" localSheetId="5">[15]Global!#REF!</definedName>
    <definedName name="crude_price_assumption_2003" localSheetId="9">[15]Global!#REF!</definedName>
    <definedName name="crude_price_assumption_2003" localSheetId="2">[15]Global!#REF!</definedName>
    <definedName name="crude_price_assumption_2003" localSheetId="26">[15]Global!#REF!</definedName>
    <definedName name="crude_price_assumption_2003">[15]Global!#REF!</definedName>
    <definedName name="crude_price_assumption_2004" localSheetId="4">[15]Global!#REF!</definedName>
    <definedName name="crude_price_assumption_2004" localSheetId="15">[15]Global!#REF!</definedName>
    <definedName name="crude_price_assumption_2004" localSheetId="22">[15]Global!#REF!</definedName>
    <definedName name="crude_price_assumption_2004" localSheetId="5">[15]Global!#REF!</definedName>
    <definedName name="crude_price_assumption_2004" localSheetId="9">[15]Global!#REF!</definedName>
    <definedName name="crude_price_assumption_2004" localSheetId="2">[15]Global!#REF!</definedName>
    <definedName name="crude_price_assumption_2004" localSheetId="26">[15]Global!#REF!</definedName>
    <definedName name="crude_price_assumption_2004">[15]Global!#REF!</definedName>
    <definedName name="crude_price_assumption_2005" localSheetId="4">[15]Global!#REF!</definedName>
    <definedName name="crude_price_assumption_2005" localSheetId="15">[15]Global!#REF!</definedName>
    <definedName name="crude_price_assumption_2005" localSheetId="22">[15]Global!#REF!</definedName>
    <definedName name="crude_price_assumption_2005" localSheetId="5">[15]Global!#REF!</definedName>
    <definedName name="crude_price_assumption_2005" localSheetId="9">[15]Global!#REF!</definedName>
    <definedName name="crude_price_assumption_2005" localSheetId="2">[15]Global!#REF!</definedName>
    <definedName name="crude_price_assumption_2005" localSheetId="26">[15]Global!#REF!</definedName>
    <definedName name="crude_price_assumption_2005">[15]Global!#REF!</definedName>
    <definedName name="crude_price_assumption_2006" localSheetId="4">[15]Global!#REF!</definedName>
    <definedName name="crude_price_assumption_2006" localSheetId="15">[15]Global!#REF!</definedName>
    <definedName name="crude_price_assumption_2006" localSheetId="22">[15]Global!#REF!</definedName>
    <definedName name="crude_price_assumption_2006" localSheetId="5">[15]Global!#REF!</definedName>
    <definedName name="crude_price_assumption_2006" localSheetId="9">[15]Global!#REF!</definedName>
    <definedName name="crude_price_assumption_2006" localSheetId="2">[15]Global!#REF!</definedName>
    <definedName name="crude_price_assumption_2006" localSheetId="26">[15]Global!#REF!</definedName>
    <definedName name="crude_price_assumption_2006">[15]Global!#REF!</definedName>
    <definedName name="crude_price_assumption_2007" localSheetId="4">[15]Global!#REF!</definedName>
    <definedName name="crude_price_assumption_2007" localSheetId="15">[15]Global!#REF!</definedName>
    <definedName name="crude_price_assumption_2007" localSheetId="22">[15]Global!#REF!</definedName>
    <definedName name="crude_price_assumption_2007" localSheetId="5">[15]Global!#REF!</definedName>
    <definedName name="crude_price_assumption_2007" localSheetId="9">[15]Global!#REF!</definedName>
    <definedName name="crude_price_assumption_2007" localSheetId="2">[15]Global!#REF!</definedName>
    <definedName name="crude_price_assumption_2007" localSheetId="26">[15]Global!#REF!</definedName>
    <definedName name="crude_price_assumption_2007">[15]Global!#REF!</definedName>
    <definedName name="crude_price_assumption_2008" localSheetId="4">[15]Global!#REF!</definedName>
    <definedName name="crude_price_assumption_2008" localSheetId="15">[15]Global!#REF!</definedName>
    <definedName name="crude_price_assumption_2008" localSheetId="22">[15]Global!#REF!</definedName>
    <definedName name="crude_price_assumption_2008" localSheetId="5">[15]Global!#REF!</definedName>
    <definedName name="crude_price_assumption_2008" localSheetId="9">[15]Global!#REF!</definedName>
    <definedName name="crude_price_assumption_2008" localSheetId="2">[15]Global!#REF!</definedName>
    <definedName name="crude_price_assumption_2008" localSheetId="26">[15]Global!#REF!</definedName>
    <definedName name="crude_price_assumption_2008">[15]Global!#REF!</definedName>
    <definedName name="crude_price_assumption_2009" localSheetId="4">[15]Global!#REF!</definedName>
    <definedName name="crude_price_assumption_2009" localSheetId="15">[15]Global!#REF!</definedName>
    <definedName name="crude_price_assumption_2009" localSheetId="22">[15]Global!#REF!</definedName>
    <definedName name="crude_price_assumption_2009" localSheetId="5">[15]Global!#REF!</definedName>
    <definedName name="crude_price_assumption_2009" localSheetId="9">[15]Global!#REF!</definedName>
    <definedName name="crude_price_assumption_2009" localSheetId="2">[15]Global!#REF!</definedName>
    <definedName name="crude_price_assumption_2009" localSheetId="26">[15]Global!#REF!</definedName>
    <definedName name="crude_price_assumption_2009">[15]Global!#REF!</definedName>
    <definedName name="crude_price_assumption_2010" localSheetId="4">[15]Global!#REF!</definedName>
    <definedName name="crude_price_assumption_2010" localSheetId="15">[15]Global!#REF!</definedName>
    <definedName name="crude_price_assumption_2010" localSheetId="22">[15]Global!#REF!</definedName>
    <definedName name="crude_price_assumption_2010" localSheetId="5">[15]Global!#REF!</definedName>
    <definedName name="crude_price_assumption_2010" localSheetId="9">[15]Global!#REF!</definedName>
    <definedName name="crude_price_assumption_2010" localSheetId="2">[15]Global!#REF!</definedName>
    <definedName name="crude_price_assumption_2010" localSheetId="26">[15]Global!#REF!</definedName>
    <definedName name="crude_price_assumption_2010">[15]Global!#REF!</definedName>
    <definedName name="crude_price_assumption_comm" localSheetId="4">[15]Global!#REF!</definedName>
    <definedName name="crude_price_assumption_comm" localSheetId="15">[15]Global!#REF!</definedName>
    <definedName name="crude_price_assumption_comm" localSheetId="22">[15]Global!#REF!</definedName>
    <definedName name="crude_price_assumption_comm" localSheetId="5">[15]Global!#REF!</definedName>
    <definedName name="crude_price_assumption_comm" localSheetId="9">[15]Global!#REF!</definedName>
    <definedName name="crude_price_assumption_comm" localSheetId="2">[15]Global!#REF!</definedName>
    <definedName name="crude_price_assumption_comm" localSheetId="26">[15]Global!#REF!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5">'[3]DCF old'!#REF!</definedName>
    <definedName name="curr_as" localSheetId="22">'[3]DCF old'!#REF!</definedName>
    <definedName name="curr_as" localSheetId="5">'[3]DCF old'!#REF!</definedName>
    <definedName name="curr_as" localSheetId="9">'[3]DCF old'!#REF!</definedName>
    <definedName name="curr_as" localSheetId="2">'[3]DCF old'!#REF!</definedName>
    <definedName name="curr_as" localSheetId="26">'[3]DCF old'!#REF!</definedName>
    <definedName name="curr_as">'[3]DCF old'!#REF!</definedName>
    <definedName name="curr_nonop_as" localSheetId="4">'[3]DCF old'!#REF!</definedName>
    <definedName name="curr_nonop_as" localSheetId="15">'[3]DCF old'!#REF!</definedName>
    <definedName name="curr_nonop_as" localSheetId="22">'[3]DCF old'!#REF!</definedName>
    <definedName name="curr_nonop_as" localSheetId="5">'[3]DCF old'!#REF!</definedName>
    <definedName name="curr_nonop_as" localSheetId="9">'[3]DCF old'!#REF!</definedName>
    <definedName name="curr_nonop_as" localSheetId="2">'[3]DCF old'!#REF!</definedName>
    <definedName name="curr_nonop_as" localSheetId="26">'[3]DCF old'!#REF!</definedName>
    <definedName name="curr_nonop_as">'[3]DCF old'!#REF!</definedName>
    <definedName name="CURRENCIES" localSheetId="4">#REF!</definedName>
    <definedName name="CURRENCIES" localSheetId="15">#REF!</definedName>
    <definedName name="CURRENCIES" localSheetId="22">#REF!</definedName>
    <definedName name="CURRENCIES" localSheetId="5">#REF!</definedName>
    <definedName name="CURRENCIES" localSheetId="9">#REF!</definedName>
    <definedName name="CURRENCIES" localSheetId="2">#REF!</definedName>
    <definedName name="CURRENCIES" localSheetId="26">#REF!</definedName>
    <definedName name="CURRENCIES">#REF!</definedName>
    <definedName name="CURRENCY" localSheetId="4">#REF!</definedName>
    <definedName name="CURRENCY" localSheetId="15">#REF!</definedName>
    <definedName name="CURRENCY" localSheetId="22">#REF!</definedName>
    <definedName name="CURRENCY" localSheetId="5">#REF!</definedName>
    <definedName name="CURRENCY" localSheetId="9">#REF!</definedName>
    <definedName name="CURRENCY" localSheetId="2">#REF!</definedName>
    <definedName name="CURRENCY" localSheetId="26">#REF!</definedName>
    <definedName name="CURRENCY">#REF!</definedName>
    <definedName name="Currency_code" localSheetId="4">#REF!</definedName>
    <definedName name="Currency_code" localSheetId="15">#REF!</definedName>
    <definedName name="Currency_code" localSheetId="22">#REF!</definedName>
    <definedName name="Currency_code" localSheetId="5">#REF!</definedName>
    <definedName name="Currency_code" localSheetId="9">#REF!</definedName>
    <definedName name="Currency_code" localSheetId="2">#REF!</definedName>
    <definedName name="Currency_code" localSheetId="26">#REF!</definedName>
    <definedName name="Currency_code">#REF!</definedName>
    <definedName name="Current_assets">'[8]Invested capital_VDF'!$C$15:$AE$15</definedName>
    <definedName name="currentyear" localSheetId="4">'[3]DCF old'!#REF!</definedName>
    <definedName name="currentyear" localSheetId="15">'[3]DCF old'!#REF!</definedName>
    <definedName name="currentyear" localSheetId="22">'[3]DCF old'!#REF!</definedName>
    <definedName name="currentyear" localSheetId="5">'[3]DCF old'!#REF!</definedName>
    <definedName name="currentyear" localSheetId="9">'[3]DCF old'!#REF!</definedName>
    <definedName name="currentyear" localSheetId="2">'[3]DCF old'!#REF!</definedName>
    <definedName name="currentyear" localSheetId="26">'[3]DCF old'!#REF!</definedName>
    <definedName name="currentyear">'[3]DCF old'!#REF!</definedName>
    <definedName name="Customer_advances" localSheetId="4">#REF!</definedName>
    <definedName name="Customer_advances" localSheetId="15">#REF!</definedName>
    <definedName name="Customer_advances" localSheetId="22">#REF!</definedName>
    <definedName name="Customer_advances" localSheetId="5">#REF!</definedName>
    <definedName name="Customer_advances" localSheetId="9">#REF!</definedName>
    <definedName name="Customer_advances" localSheetId="2">#REF!</definedName>
    <definedName name="Customer_advances" localSheetId="26">#REF!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5">#REF!</definedName>
    <definedName name="Datatype_Range" localSheetId="22">#REF!</definedName>
    <definedName name="Datatype_Range" localSheetId="5">#REF!</definedName>
    <definedName name="Datatype_Range" localSheetId="9">#REF!</definedName>
    <definedName name="Datatype_Range" localSheetId="2">#REF!</definedName>
    <definedName name="Datatype_Range" localSheetId="26">#REF!</definedName>
    <definedName name="Datatype_Range">#REF!</definedName>
    <definedName name="date2" localSheetId="4">#REF!</definedName>
    <definedName name="date2" localSheetId="15">#REF!</definedName>
    <definedName name="date2" localSheetId="22">#REF!</definedName>
    <definedName name="date2" localSheetId="5">#REF!</definedName>
    <definedName name="date2" localSheetId="9">#REF!</definedName>
    <definedName name="date2" localSheetId="2">#REF!</definedName>
    <definedName name="date2" localSheetId="26">#REF!</definedName>
    <definedName name="date2">#REF!</definedName>
    <definedName name="DateNow" localSheetId="4">#REF!</definedName>
    <definedName name="DateNow" localSheetId="15">#REF!</definedName>
    <definedName name="DateNow" localSheetId="22">#REF!</definedName>
    <definedName name="DateNow" localSheetId="5">#REF!</definedName>
    <definedName name="DateNow" localSheetId="9">#REF!</definedName>
    <definedName name="DateNow" localSheetId="2">#REF!</definedName>
    <definedName name="DateNow" localSheetId="26">#REF!</definedName>
    <definedName name="DateNow">#REF!</definedName>
    <definedName name="DateSave" localSheetId="4">#REF!</definedName>
    <definedName name="DateSave" localSheetId="15">#REF!</definedName>
    <definedName name="DateSave" localSheetId="22">#REF!</definedName>
    <definedName name="DateSave" localSheetId="5">#REF!</definedName>
    <definedName name="DateSave" localSheetId="9">#REF!</definedName>
    <definedName name="DateSave" localSheetId="2">#REF!</definedName>
    <definedName name="DateSave" localSheetId="26">#REF!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5">#REF!</definedName>
    <definedName name="DCF_PARA" localSheetId="22">#REF!</definedName>
    <definedName name="DCF_PARA" localSheetId="5">#REF!</definedName>
    <definedName name="DCF_PARA" localSheetId="9">#REF!</definedName>
    <definedName name="DCF_PARA" localSheetId="2">#REF!</definedName>
    <definedName name="DCF_PARA" localSheetId="26">#REF!</definedName>
    <definedName name="DCF_PARA">#REF!</definedName>
    <definedName name="DCF_steering" localSheetId="4">#REF!</definedName>
    <definedName name="DCF_steering" localSheetId="15">#REF!</definedName>
    <definedName name="DCF_steering" localSheetId="22">#REF!</definedName>
    <definedName name="DCF_steering" localSheetId="5">#REF!</definedName>
    <definedName name="DCF_steering" localSheetId="9">#REF!</definedName>
    <definedName name="DCF_steering" localSheetId="2">#REF!</definedName>
    <definedName name="DCF_steering" localSheetId="26">#REF!</definedName>
    <definedName name="DCF_steering">#REF!</definedName>
    <definedName name="DCFDATA" localSheetId="4">#REF!</definedName>
    <definedName name="DCFDATA" localSheetId="15">#REF!</definedName>
    <definedName name="DCFDATA" localSheetId="22">#REF!</definedName>
    <definedName name="DCFDATA" localSheetId="5">#REF!</definedName>
    <definedName name="DCFDATA" localSheetId="9">#REF!</definedName>
    <definedName name="DCFDATA" localSheetId="2">#REF!</definedName>
    <definedName name="DCFDATA" localSheetId="26">#REF!</definedName>
    <definedName name="DCFDATA">#REF!</definedName>
    <definedName name="dcflabel" localSheetId="4">#REF!</definedName>
    <definedName name="dcflabel" localSheetId="15">#REF!</definedName>
    <definedName name="dcflabel" localSheetId="22">#REF!</definedName>
    <definedName name="dcflabel" localSheetId="5">#REF!</definedName>
    <definedName name="dcflabel" localSheetId="9">#REF!</definedName>
    <definedName name="dcflabel" localSheetId="2">#REF!</definedName>
    <definedName name="dcflabel" localSheetId="26">#REF!</definedName>
    <definedName name="dcflabel">#REF!</definedName>
    <definedName name="DDE_Update_VB" localSheetId="4">[16]!DDE_Update_VB</definedName>
    <definedName name="DDE_Update_VB" localSheetId="15">[16]!DDE_Update_VB</definedName>
    <definedName name="DDE_Update_VB" localSheetId="20">[16]!DDE_Update_VB</definedName>
    <definedName name="DDE_Update_VB" localSheetId="22">[16]!DDE_Update_VB</definedName>
    <definedName name="DDE_Update_VB" localSheetId="5">[16]!DDE_Update_VB</definedName>
    <definedName name="DDE_Update_VB" localSheetId="9">[16]!DDE_Update_VB</definedName>
    <definedName name="DDE_Update_VB" localSheetId="2">[16]!DDE_Update_VB</definedName>
    <definedName name="DDE_Update_VB" localSheetId="26">[16]!DDE_Update_VB</definedName>
    <definedName name="DDE_Update_VB">[16]!DDE_Update_VB</definedName>
    <definedName name="DE" localSheetId="4">#REF!</definedName>
    <definedName name="DE" localSheetId="15">#REF!</definedName>
    <definedName name="DE" localSheetId="22">#REF!</definedName>
    <definedName name="DE" localSheetId="5">#REF!</definedName>
    <definedName name="DE" localSheetId="9">#REF!</definedName>
    <definedName name="DE" localSheetId="2">#REF!</definedName>
    <definedName name="DE" localSheetId="26">#REF!</definedName>
    <definedName name="DE">#REF!</definedName>
    <definedName name="debt_00" localSheetId="4">#REF!</definedName>
    <definedName name="debt_00" localSheetId="15">#REF!</definedName>
    <definedName name="debt_00" localSheetId="22">#REF!</definedName>
    <definedName name="debt_00" localSheetId="5">#REF!</definedName>
    <definedName name="debt_00" localSheetId="9">#REF!</definedName>
    <definedName name="debt_00" localSheetId="2">#REF!</definedName>
    <definedName name="debt_00" localSheetId="26">#REF!</definedName>
    <definedName name="debt_00">#REF!</definedName>
    <definedName name="debt_01" localSheetId="4">#REF!</definedName>
    <definedName name="debt_01" localSheetId="15">#REF!</definedName>
    <definedName name="debt_01" localSheetId="22">#REF!</definedName>
    <definedName name="debt_01" localSheetId="5">#REF!</definedName>
    <definedName name="debt_01" localSheetId="9">#REF!</definedName>
    <definedName name="debt_01" localSheetId="2">#REF!</definedName>
    <definedName name="debt_01" localSheetId="26">#REF!</definedName>
    <definedName name="debt_01">#REF!</definedName>
    <definedName name="debt_02" localSheetId="4">#REF!</definedName>
    <definedName name="debt_02" localSheetId="15">#REF!</definedName>
    <definedName name="debt_02" localSheetId="22">#REF!</definedName>
    <definedName name="debt_02" localSheetId="5">#REF!</definedName>
    <definedName name="debt_02" localSheetId="9">#REF!</definedName>
    <definedName name="debt_02" localSheetId="2">#REF!</definedName>
    <definedName name="debt_02" localSheetId="26">#REF!</definedName>
    <definedName name="debt_02">#REF!</definedName>
    <definedName name="debt_03">[1]CASINO2!$W$525</definedName>
    <definedName name="debt_99" localSheetId="4">#REF!</definedName>
    <definedName name="debt_99" localSheetId="15">#REF!</definedName>
    <definedName name="debt_99" localSheetId="22">#REF!</definedName>
    <definedName name="debt_99" localSheetId="5">#REF!</definedName>
    <definedName name="debt_99" localSheetId="9">#REF!</definedName>
    <definedName name="debt_99" localSheetId="2">#REF!</definedName>
    <definedName name="debt_99" localSheetId="26">#REF!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5">#REF!</definedName>
    <definedName name="Deferred_Charges" localSheetId="22">#REF!</definedName>
    <definedName name="Deferred_Charges" localSheetId="5">#REF!</definedName>
    <definedName name="Deferred_Charges" localSheetId="9">#REF!</definedName>
    <definedName name="Deferred_Charges" localSheetId="2">#REF!</definedName>
    <definedName name="Deferred_Charges" localSheetId="26">#REF!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5">[8]Forecasts_VDF!#REF!</definedName>
    <definedName name="Dep_margin_fore" localSheetId="22">[8]Forecasts_VDF!#REF!</definedName>
    <definedName name="Dep_margin_fore" localSheetId="5">[8]Forecasts_VDF!#REF!</definedName>
    <definedName name="Dep_margin_fore" localSheetId="9">[8]Forecasts_VDF!#REF!</definedName>
    <definedName name="Dep_margin_fore" localSheetId="2">[8]Forecasts_VDF!#REF!</definedName>
    <definedName name="Dep_margin_fore" localSheetId="26">[8]Forecasts_VDF!#REF!</definedName>
    <definedName name="Dep_margin_fore">[8]Forecasts_VDF!#REF!</definedName>
    <definedName name="dep_repost">'[3]DCF old'!$I$14:$U$14</definedName>
    <definedName name="Depreciation" localSheetId="4">#REF!</definedName>
    <definedName name="Depreciation" localSheetId="15">#REF!</definedName>
    <definedName name="Depreciation" localSheetId="22">#REF!</definedName>
    <definedName name="Depreciation" localSheetId="5">#REF!</definedName>
    <definedName name="Depreciation" localSheetId="9">#REF!</definedName>
    <definedName name="Depreciation" localSheetId="2">#REF!</definedName>
    <definedName name="Depreciation" localSheetId="26">#REF!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5">#REF!</definedName>
    <definedName name="Depreciations" localSheetId="22">#REF!</definedName>
    <definedName name="Depreciations" localSheetId="5">#REF!</definedName>
    <definedName name="Depreciations" localSheetId="9">#REF!</definedName>
    <definedName name="Depreciations" localSheetId="2">#REF!</definedName>
    <definedName name="Depreciations" localSheetId="26">#REF!</definedName>
    <definedName name="Depreciations">#REF!</definedName>
    <definedName name="DFGDF" localSheetId="4">#REF!</definedName>
    <definedName name="DFGDF" localSheetId="15">#REF!</definedName>
    <definedName name="DFGDF" localSheetId="22">#REF!</definedName>
    <definedName name="DFGDF" localSheetId="5">#REF!</definedName>
    <definedName name="DFGDF" localSheetId="9">#REF!</definedName>
    <definedName name="DFGDF" localSheetId="2">#REF!</definedName>
    <definedName name="DFGDF" localSheetId="26">#REF!</definedName>
    <definedName name="DFGDF">#REF!</definedName>
    <definedName name="dia" localSheetId="4">#REF!</definedName>
    <definedName name="dia" localSheetId="15">#REF!</definedName>
    <definedName name="dia" localSheetId="22">#REF!</definedName>
    <definedName name="dia" localSheetId="5">#REF!</definedName>
    <definedName name="dia" localSheetId="9">#REF!</definedName>
    <definedName name="dia" localSheetId="2">#REF!</definedName>
    <definedName name="dia" localSheetId="26">#REF!</definedName>
    <definedName name="dia">#REF!</definedName>
    <definedName name="dico_Categories" localSheetId="4">#REF!</definedName>
    <definedName name="dico_Categories" localSheetId="15">#REF!</definedName>
    <definedName name="dico_Categories" localSheetId="22">#REF!</definedName>
    <definedName name="dico_Categories" localSheetId="5">#REF!</definedName>
    <definedName name="dico_Categories" localSheetId="9">#REF!</definedName>
    <definedName name="dico_Categories" localSheetId="2">#REF!</definedName>
    <definedName name="dico_Categories" localSheetId="26">#REF!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5">#REF!</definedName>
    <definedName name="Disposals" localSheetId="22">#REF!</definedName>
    <definedName name="Disposals" localSheetId="5">#REF!</definedName>
    <definedName name="Disposals" localSheetId="9">#REF!</definedName>
    <definedName name="Disposals" localSheetId="2">#REF!</definedName>
    <definedName name="Disposals" localSheetId="26">#REF!</definedName>
    <definedName name="Disposals">#REF!</definedName>
    <definedName name="distri" localSheetId="4">[4]Börskurser!#REF!</definedName>
    <definedName name="distri" localSheetId="15">[4]Börskurser!#REF!</definedName>
    <definedName name="distri" localSheetId="22">[4]Börskurser!#REF!</definedName>
    <definedName name="distri" localSheetId="5">[4]Börskurser!#REF!</definedName>
    <definedName name="distri" localSheetId="9">[4]Börskurser!#REF!</definedName>
    <definedName name="distri" localSheetId="2">[4]Börskurser!#REF!</definedName>
    <definedName name="distri" localSheetId="26">[4]Börskurser!#REF!</definedName>
    <definedName name="distri">[4]Börskurser!#REF!</definedName>
    <definedName name="div_g" localSheetId="4">'[3]DCF old'!#REF!</definedName>
    <definedName name="div_g" localSheetId="15">'[3]DCF old'!#REF!</definedName>
    <definedName name="div_g" localSheetId="22">'[3]DCF old'!#REF!</definedName>
    <definedName name="div_g" localSheetId="5">'[3]DCF old'!#REF!</definedName>
    <definedName name="div_g" localSheetId="9">'[3]DCF old'!#REF!</definedName>
    <definedName name="div_g" localSheetId="2">'[3]DCF old'!#REF!</definedName>
    <definedName name="div_g" localSheetId="26">'[3]DCF old'!#REF!</definedName>
    <definedName name="div_g">'[3]DCF old'!#REF!</definedName>
    <definedName name="div_proc" localSheetId="4">'[3]DCF old'!#REF!</definedName>
    <definedName name="div_proc" localSheetId="15">'[3]DCF old'!#REF!</definedName>
    <definedName name="div_proc" localSheetId="22">'[3]DCF old'!#REF!</definedName>
    <definedName name="div_proc" localSheetId="5">'[3]DCF old'!#REF!</definedName>
    <definedName name="div_proc" localSheetId="9">'[3]DCF old'!#REF!</definedName>
    <definedName name="div_proc" localSheetId="2">'[3]DCF old'!#REF!</definedName>
    <definedName name="div_proc" localSheetId="26">'[3]DCF old'!#REF!</definedName>
    <definedName name="div_proc">'[3]DCF old'!#REF!</definedName>
    <definedName name="div_yield" localSheetId="4">'[3]DCF old'!#REF!</definedName>
    <definedName name="div_yield" localSheetId="15">'[3]DCF old'!#REF!</definedName>
    <definedName name="div_yield" localSheetId="22">'[3]DCF old'!#REF!</definedName>
    <definedName name="div_yield" localSheetId="5">'[3]DCF old'!#REF!</definedName>
    <definedName name="div_yield" localSheetId="9">'[3]DCF old'!#REF!</definedName>
    <definedName name="div_yield" localSheetId="2">'[3]DCF old'!#REF!</definedName>
    <definedName name="div_yield" localSheetId="26">'[3]DCF old'!#REF!</definedName>
    <definedName name="div_yield">'[3]DCF old'!#REF!</definedName>
    <definedName name="DIVA">[10]Sheet1!$A$55:$N$170</definedName>
    <definedName name="DIVFULL" localSheetId="4">#REF!</definedName>
    <definedName name="DIVFULL" localSheetId="15">#REF!</definedName>
    <definedName name="DIVFULL" localSheetId="22">#REF!</definedName>
    <definedName name="DIVFULL" localSheetId="5">#REF!</definedName>
    <definedName name="DIVFULL" localSheetId="9">#REF!</definedName>
    <definedName name="DIVFULL" localSheetId="2">#REF!</definedName>
    <definedName name="DIVFULL" localSheetId="26">#REF!</definedName>
    <definedName name="DIVFULL">#REF!</definedName>
    <definedName name="divg_geo" localSheetId="4">'[3]DCF old'!#REF!</definedName>
    <definedName name="divg_geo" localSheetId="15">'[3]DCF old'!#REF!</definedName>
    <definedName name="divg_geo" localSheetId="22">'[3]DCF old'!#REF!</definedName>
    <definedName name="divg_geo" localSheetId="5">'[3]DCF old'!#REF!</definedName>
    <definedName name="divg_geo" localSheetId="9">'[3]DCF old'!#REF!</definedName>
    <definedName name="divg_geo" localSheetId="2">'[3]DCF old'!#REF!</definedName>
    <definedName name="divg_geo" localSheetId="26">'[3]DCF old'!#REF!</definedName>
    <definedName name="divg_geo">'[3]DCF old'!#REF!</definedName>
    <definedName name="divg_ps" localSheetId="4">'[3]DCF old'!#REF!</definedName>
    <definedName name="divg_ps" localSheetId="15">'[3]DCF old'!#REF!</definedName>
    <definedName name="divg_ps" localSheetId="22">'[3]DCF old'!#REF!</definedName>
    <definedName name="divg_ps" localSheetId="5">'[3]DCF old'!#REF!</definedName>
    <definedName name="divg_ps" localSheetId="9">'[3]DCF old'!#REF!</definedName>
    <definedName name="divg_ps" localSheetId="2">'[3]DCF old'!#REF!</definedName>
    <definedName name="divg_ps" localSheetId="26">'[3]DCF old'!#REF!</definedName>
    <definedName name="divg_ps">'[3]DCF old'!#REF!</definedName>
    <definedName name="Dividend_paid" localSheetId="4">#REF!</definedName>
    <definedName name="Dividend_paid" localSheetId="15">#REF!</definedName>
    <definedName name="Dividend_paid" localSheetId="22">#REF!</definedName>
    <definedName name="Dividend_paid" localSheetId="5">#REF!</definedName>
    <definedName name="Dividend_paid" localSheetId="9">#REF!</definedName>
    <definedName name="Dividend_paid" localSheetId="2">#REF!</definedName>
    <definedName name="Dividend_paid" localSheetId="26">#REF!</definedName>
    <definedName name="Dividend_paid">#REF!</definedName>
    <definedName name="DividendInc" localSheetId="4">#REF!</definedName>
    <definedName name="DividendInc" localSheetId="15">#REF!</definedName>
    <definedName name="DividendInc" localSheetId="22">#REF!</definedName>
    <definedName name="DividendInc" localSheetId="5">#REF!</definedName>
    <definedName name="DividendInc" localSheetId="9">#REF!</definedName>
    <definedName name="DividendInc" localSheetId="2">#REF!</definedName>
    <definedName name="DividendInc" localSheetId="26">#REF!</definedName>
    <definedName name="DividendInc">#REF!</definedName>
    <definedName name="Dividends" localSheetId="4">#REF!</definedName>
    <definedName name="Dividends" localSheetId="15">#REF!</definedName>
    <definedName name="Dividends" localSheetId="22">#REF!</definedName>
    <definedName name="Dividends" localSheetId="5">#REF!</definedName>
    <definedName name="Dividends" localSheetId="9">#REF!</definedName>
    <definedName name="Dividends" localSheetId="2">#REF!</definedName>
    <definedName name="Dividends" localSheetId="26">#REF!</definedName>
    <definedName name="Dividends">#REF!</definedName>
    <definedName name="divps" localSheetId="4">'[3]DCF old'!#REF!</definedName>
    <definedName name="divps" localSheetId="15">'[3]DCF old'!#REF!</definedName>
    <definedName name="divps" localSheetId="22">'[3]DCF old'!#REF!</definedName>
    <definedName name="divps" localSheetId="5">'[3]DCF old'!#REF!</definedName>
    <definedName name="divps" localSheetId="9">'[3]DCF old'!#REF!</definedName>
    <definedName name="divps" localSheetId="2">'[3]DCF old'!#REF!</definedName>
    <definedName name="divps" localSheetId="26">'[3]DCF old'!#REF!</definedName>
    <definedName name="divps">'[3]DCF old'!#REF!</definedName>
    <definedName name="DIVQA" localSheetId="4">#REF!</definedName>
    <definedName name="DIVQA" localSheetId="15">#REF!</definedName>
    <definedName name="DIVQA" localSheetId="22">#REF!</definedName>
    <definedName name="DIVQA" localSheetId="5">#REF!</definedName>
    <definedName name="DIVQA" localSheetId="9">#REF!</definedName>
    <definedName name="DIVQA" localSheetId="2">#REF!</definedName>
    <definedName name="DIVQA" localSheetId="26">#REF!</definedName>
    <definedName name="DIVQA">#REF!</definedName>
    <definedName name="DIVQB" localSheetId="4">#REF!</definedName>
    <definedName name="DIVQB" localSheetId="15">#REF!</definedName>
    <definedName name="DIVQB" localSheetId="22">#REF!</definedName>
    <definedName name="DIVQB" localSheetId="5">#REF!</definedName>
    <definedName name="DIVQB" localSheetId="9">#REF!</definedName>
    <definedName name="DIVQB" localSheetId="2">#REF!</definedName>
    <definedName name="DIVQB" localSheetId="26">#REF!</definedName>
    <definedName name="DIVQB">#REF!</definedName>
    <definedName name="dixtotallikes1997" localSheetId="4">agag &amp; [17]H2!$N$33</definedName>
    <definedName name="dixtotallikes1997" localSheetId="15">agag &amp; [17]H2!$N$33</definedName>
    <definedName name="dixtotallikes1997" localSheetId="20">agag &amp; [17]H2!$N$33</definedName>
    <definedName name="dixtotallikes1997" localSheetId="22">agag &amp; [17]H2!$N$33</definedName>
    <definedName name="dixtotallikes1997" localSheetId="5">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6">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5">#REF!</definedName>
    <definedName name="DPS__DM__Ord" localSheetId="22">#REF!</definedName>
    <definedName name="DPS__DM__Ord" localSheetId="5">#REF!</definedName>
    <definedName name="DPS__DM__Ord" localSheetId="9">#REF!</definedName>
    <definedName name="DPS__DM__Ord" localSheetId="2">#REF!</definedName>
    <definedName name="DPS__DM__Ord" localSheetId="26">#REF!</definedName>
    <definedName name="DPS__DM__Ord">#REF!</definedName>
    <definedName name="DPS__DM__Pref" localSheetId="4">#REF!</definedName>
    <definedName name="DPS__DM__Pref" localSheetId="15">#REF!</definedName>
    <definedName name="DPS__DM__Pref" localSheetId="22">#REF!</definedName>
    <definedName name="DPS__DM__Pref" localSheetId="5">#REF!</definedName>
    <definedName name="DPS__DM__Pref" localSheetId="9">#REF!</definedName>
    <definedName name="DPS__DM__Pref" localSheetId="2">#REF!</definedName>
    <definedName name="DPS__DM__Pref" localSheetId="26">#REF!</definedName>
    <definedName name="DPS__DM__Pref">#REF!</definedName>
    <definedName name="DummyEstYears">3</definedName>
    <definedName name="DVFA___SG_EPS__DM" localSheetId="4">#REF!</definedName>
    <definedName name="DVFA___SG_EPS__DM" localSheetId="15">#REF!</definedName>
    <definedName name="DVFA___SG_EPS__DM" localSheetId="22">#REF!</definedName>
    <definedName name="DVFA___SG_EPS__DM" localSheetId="5">#REF!</definedName>
    <definedName name="DVFA___SG_EPS__DM" localSheetId="9">#REF!</definedName>
    <definedName name="DVFA___SG_EPS__DM" localSheetId="2">#REF!</definedName>
    <definedName name="DVFA___SG_EPS__DM" localSheetId="26">#REF!</definedName>
    <definedName name="DVFA___SG_EPS__DM">#REF!</definedName>
    <definedName name="DVFA___SG_Net_Profit" localSheetId="4">#REF!</definedName>
    <definedName name="DVFA___SG_Net_Profit" localSheetId="15">#REF!</definedName>
    <definedName name="DVFA___SG_Net_Profit" localSheetId="22">#REF!</definedName>
    <definedName name="DVFA___SG_Net_Profit" localSheetId="5">#REF!</definedName>
    <definedName name="DVFA___SG_Net_Profit" localSheetId="9">#REF!</definedName>
    <definedName name="DVFA___SG_Net_Profit" localSheetId="2">#REF!</definedName>
    <definedName name="DVFA___SG_Net_Profit" localSheetId="26">#REF!</definedName>
    <definedName name="DVFA___SG_Net_Profit">#REF!</definedName>
    <definedName name="e" localSheetId="4">#REF!</definedName>
    <definedName name="e" localSheetId="15">#REF!</definedName>
    <definedName name="e" localSheetId="22">#REF!</definedName>
    <definedName name="e" localSheetId="5">#REF!</definedName>
    <definedName name="e" localSheetId="9">#REF!</definedName>
    <definedName name="e" localSheetId="2">#REF!</definedName>
    <definedName name="e" localSheetId="26">#REF!</definedName>
    <definedName name="e">#REF!</definedName>
    <definedName name="EBDIT" localSheetId="4">#REF!</definedName>
    <definedName name="EBDIT" localSheetId="15">#REF!</definedName>
    <definedName name="EBDIT" localSheetId="22">#REF!</definedName>
    <definedName name="EBDIT" localSheetId="5">#REF!</definedName>
    <definedName name="EBDIT" localSheetId="9">#REF!</definedName>
    <definedName name="EBDIT" localSheetId="2">#REF!</definedName>
    <definedName name="EBDIT" localSheetId="26">#REF!</definedName>
    <definedName name="EBDIT">#REF!</definedName>
    <definedName name="ebdit_00" localSheetId="4">#REF!</definedName>
    <definedName name="ebdit_00" localSheetId="15">#REF!</definedName>
    <definedName name="ebdit_00" localSheetId="22">#REF!</definedName>
    <definedName name="ebdit_00" localSheetId="5">#REF!</definedName>
    <definedName name="ebdit_00" localSheetId="9">#REF!</definedName>
    <definedName name="ebdit_00" localSheetId="2">#REF!</definedName>
    <definedName name="ebdit_00" localSheetId="26">#REF!</definedName>
    <definedName name="ebdit_00">#REF!</definedName>
    <definedName name="ebdit_01" localSheetId="4">#REF!</definedName>
    <definedName name="ebdit_01" localSheetId="15">#REF!</definedName>
    <definedName name="ebdit_01" localSheetId="22">#REF!</definedName>
    <definedName name="ebdit_01" localSheetId="5">#REF!</definedName>
    <definedName name="ebdit_01" localSheetId="9">#REF!</definedName>
    <definedName name="ebdit_01" localSheetId="2">#REF!</definedName>
    <definedName name="ebdit_01" localSheetId="26">#REF!</definedName>
    <definedName name="ebdit_01">#REF!</definedName>
    <definedName name="ebdit_02" localSheetId="4">#REF!</definedName>
    <definedName name="ebdit_02" localSheetId="15">#REF!</definedName>
    <definedName name="ebdit_02" localSheetId="22">#REF!</definedName>
    <definedName name="ebdit_02" localSheetId="5">#REF!</definedName>
    <definedName name="ebdit_02" localSheetId="9">#REF!</definedName>
    <definedName name="ebdit_02" localSheetId="2">#REF!</definedName>
    <definedName name="ebdit_02" localSheetId="26">#REF!</definedName>
    <definedName name="ebdit_02">#REF!</definedName>
    <definedName name="ebdit_03">[1]CASINO2!$W$331</definedName>
    <definedName name="ebdit_99" localSheetId="4">#REF!</definedName>
    <definedName name="ebdit_99" localSheetId="15">#REF!</definedName>
    <definedName name="ebdit_99" localSheetId="22">#REF!</definedName>
    <definedName name="ebdit_99" localSheetId="5">#REF!</definedName>
    <definedName name="ebdit_99" localSheetId="9">#REF!</definedName>
    <definedName name="ebdit_99" localSheetId="2">#REF!</definedName>
    <definedName name="ebdit_99" localSheetId="26">#REF!</definedName>
    <definedName name="ebdit_99">#REF!</definedName>
    <definedName name="ebdit_s00" localSheetId="4">#REF!</definedName>
    <definedName name="ebdit_s00" localSheetId="15">#REF!</definedName>
    <definedName name="ebdit_s00" localSheetId="22">#REF!</definedName>
    <definedName name="ebdit_s00" localSheetId="5">#REF!</definedName>
    <definedName name="ebdit_s00" localSheetId="9">#REF!</definedName>
    <definedName name="ebdit_s00" localSheetId="2">#REF!</definedName>
    <definedName name="ebdit_s00" localSheetId="26">#REF!</definedName>
    <definedName name="ebdit_s00">#REF!</definedName>
    <definedName name="ebdit_s01" localSheetId="4">#REF!</definedName>
    <definedName name="ebdit_s01" localSheetId="15">#REF!</definedName>
    <definedName name="ebdit_s01" localSheetId="22">#REF!</definedName>
    <definedName name="ebdit_s01" localSheetId="5">#REF!</definedName>
    <definedName name="ebdit_s01" localSheetId="9">#REF!</definedName>
    <definedName name="ebdit_s01" localSheetId="2">#REF!</definedName>
    <definedName name="ebdit_s01" localSheetId="26">#REF!</definedName>
    <definedName name="ebdit_s01">#REF!</definedName>
    <definedName name="ebdit_s02" localSheetId="4">#REF!</definedName>
    <definedName name="ebdit_s02" localSheetId="15">#REF!</definedName>
    <definedName name="ebdit_s02" localSheetId="22">#REF!</definedName>
    <definedName name="ebdit_s02" localSheetId="5">#REF!</definedName>
    <definedName name="ebdit_s02" localSheetId="9">#REF!</definedName>
    <definedName name="ebdit_s02" localSheetId="2">#REF!</definedName>
    <definedName name="ebdit_s02" localSheetId="26">#REF!</definedName>
    <definedName name="ebdit_s02">#REF!</definedName>
    <definedName name="ebdit_s03">[1]CASINO2!$W$332</definedName>
    <definedName name="ebdit_s99" localSheetId="4">#REF!</definedName>
    <definedName name="ebdit_s99" localSheetId="15">#REF!</definedName>
    <definedName name="ebdit_s99" localSheetId="22">#REF!</definedName>
    <definedName name="ebdit_s99" localSheetId="5">#REF!</definedName>
    <definedName name="ebdit_s99" localSheetId="9">#REF!</definedName>
    <definedName name="ebdit_s99" localSheetId="2">#REF!</definedName>
    <definedName name="ebdit_s99" localSheetId="26">#REF!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5">[8]Forecasts_VDF!#REF!</definedName>
    <definedName name="EBIT_margin_fore" localSheetId="22">[8]Forecasts_VDF!#REF!</definedName>
    <definedName name="EBIT_margin_fore" localSheetId="5">[8]Forecasts_VDF!#REF!</definedName>
    <definedName name="EBIT_margin_fore" localSheetId="9">[8]Forecasts_VDF!#REF!</definedName>
    <definedName name="EBIT_margin_fore" localSheetId="2">[8]Forecasts_VDF!#REF!</definedName>
    <definedName name="EBIT_margin_fore" localSheetId="26">[8]Forecasts_VDF!#REF!</definedName>
    <definedName name="EBIT_margin_fore">[8]Forecasts_VDF!#REF!</definedName>
    <definedName name="ebit1">'[3]DCF old'!$I$11:$U$11</definedName>
    <definedName name="ebita" localSheetId="4">#REF!</definedName>
    <definedName name="ebita" localSheetId="15">#REF!</definedName>
    <definedName name="ebita" localSheetId="22">#REF!</definedName>
    <definedName name="ebita" localSheetId="5">#REF!</definedName>
    <definedName name="ebita" localSheetId="9">#REF!</definedName>
    <definedName name="ebita" localSheetId="2">#REF!</definedName>
    <definedName name="ebita" localSheetId="26">#REF!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5">[8]NOPAT_VDF!#REF!</definedName>
    <definedName name="EBITDA_growth_avg" localSheetId="22">[8]NOPAT_VDF!#REF!</definedName>
    <definedName name="EBITDA_growth_avg" localSheetId="5">[8]NOPAT_VDF!#REF!</definedName>
    <definedName name="EBITDA_growth_avg" localSheetId="9">[8]NOPAT_VDF!#REF!</definedName>
    <definedName name="EBITDA_growth_avg" localSheetId="2">[8]NOPAT_VDF!#REF!</definedName>
    <definedName name="EBITDA_growth_avg" localSheetId="26">[8]NOPAT_VDF!#REF!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5">[8]NOPAT_VDF!#REF!</definedName>
    <definedName name="EBITDA_Share" localSheetId="22">[8]NOPAT_VDF!#REF!</definedName>
    <definedName name="EBITDA_Share" localSheetId="5">[8]NOPAT_VDF!#REF!</definedName>
    <definedName name="EBITDA_Share" localSheetId="9">[8]NOPAT_VDF!#REF!</definedName>
    <definedName name="EBITDA_Share" localSheetId="2">[8]NOPAT_VDF!#REF!</definedName>
    <definedName name="EBITDA_Share" localSheetId="26">[8]NOPAT_VDF!#REF!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5">#REF!</definedName>
    <definedName name="effect" localSheetId="22">#REF!</definedName>
    <definedName name="effect" localSheetId="5">#REF!</definedName>
    <definedName name="effect" localSheetId="9">#REF!</definedName>
    <definedName name="effect" localSheetId="2">#REF!</definedName>
    <definedName name="effect" localSheetId="26">#REF!</definedName>
    <definedName name="effect">#REF!</definedName>
    <definedName name="Effective_tax_rate">'[8]Income Statement_VDF'!$D$49:$S$49</definedName>
    <definedName name="endday" localSheetId="4">#REF!</definedName>
    <definedName name="endday" localSheetId="15">#REF!</definedName>
    <definedName name="endday" localSheetId="22">#REF!</definedName>
    <definedName name="endday" localSheetId="5">#REF!</definedName>
    <definedName name="endday" localSheetId="9">#REF!</definedName>
    <definedName name="endday" localSheetId="2">#REF!</definedName>
    <definedName name="endday" localSheetId="26">#REF!</definedName>
    <definedName name="endday">#REF!</definedName>
    <definedName name="endmonth" localSheetId="4">#REF!</definedName>
    <definedName name="endmonth" localSheetId="15">#REF!</definedName>
    <definedName name="endmonth" localSheetId="22">#REF!</definedName>
    <definedName name="endmonth" localSheetId="5">#REF!</definedName>
    <definedName name="endmonth" localSheetId="9">#REF!</definedName>
    <definedName name="endmonth" localSheetId="2">#REF!</definedName>
    <definedName name="endmonth" localSheetId="26">#REF!</definedName>
    <definedName name="endmonth">#REF!</definedName>
    <definedName name="endyear" localSheetId="4">#REF!</definedName>
    <definedName name="endyear" localSheetId="15">#REF!</definedName>
    <definedName name="endyear" localSheetId="22">#REF!</definedName>
    <definedName name="endyear" localSheetId="5">#REF!</definedName>
    <definedName name="endyear" localSheetId="9">#REF!</definedName>
    <definedName name="endyear" localSheetId="2">#REF!</definedName>
    <definedName name="endyear" localSheetId="26">#REF!</definedName>
    <definedName name="endyear">#REF!</definedName>
    <definedName name="ENTERPRISE_VALUE" localSheetId="4">#REF!</definedName>
    <definedName name="ENTERPRISE_VALUE" localSheetId="15">#REF!</definedName>
    <definedName name="ENTERPRISE_VALUE" localSheetId="22">#REF!</definedName>
    <definedName name="ENTERPRISE_VALUE" localSheetId="5">#REF!</definedName>
    <definedName name="ENTERPRISE_VALUE" localSheetId="9">#REF!</definedName>
    <definedName name="ENTERPRISE_VALUE" localSheetId="2">#REF!</definedName>
    <definedName name="ENTERPRISE_VALUE" localSheetId="26">#REF!</definedName>
    <definedName name="ENTERPRISE_VALUE">#REF!</definedName>
    <definedName name="EPS">[8]NOPAT_VDF!$C$96:$AU$96</definedName>
    <definedName name="eps_00" localSheetId="4">#REF!</definedName>
    <definedName name="eps_00" localSheetId="15">#REF!</definedName>
    <definedName name="eps_00" localSheetId="22">#REF!</definedName>
    <definedName name="eps_00" localSheetId="5">#REF!</definedName>
    <definedName name="eps_00" localSheetId="9">#REF!</definedName>
    <definedName name="eps_00" localSheetId="2">#REF!</definedName>
    <definedName name="eps_00" localSheetId="26">#REF!</definedName>
    <definedName name="eps_00">#REF!</definedName>
    <definedName name="eps_01" localSheetId="4">#REF!</definedName>
    <definedName name="eps_01" localSheetId="15">#REF!</definedName>
    <definedName name="eps_01" localSheetId="22">#REF!</definedName>
    <definedName name="eps_01" localSheetId="5">#REF!</definedName>
    <definedName name="eps_01" localSheetId="9">#REF!</definedName>
    <definedName name="eps_01" localSheetId="2">#REF!</definedName>
    <definedName name="eps_01" localSheetId="26">#REF!</definedName>
    <definedName name="eps_01">#REF!</definedName>
    <definedName name="eps_02" localSheetId="4">#REF!</definedName>
    <definedName name="eps_02" localSheetId="15">#REF!</definedName>
    <definedName name="eps_02" localSheetId="22">#REF!</definedName>
    <definedName name="eps_02" localSheetId="5">#REF!</definedName>
    <definedName name="eps_02" localSheetId="9">#REF!</definedName>
    <definedName name="eps_02" localSheetId="2">#REF!</definedName>
    <definedName name="eps_02" localSheetId="26">#REF!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5">#REF!</definedName>
    <definedName name="eps_99" localSheetId="22">#REF!</definedName>
    <definedName name="eps_99" localSheetId="5">#REF!</definedName>
    <definedName name="eps_99" localSheetId="9">#REF!</definedName>
    <definedName name="eps_99" localSheetId="2">#REF!</definedName>
    <definedName name="eps_99" localSheetId="26">#REF!</definedName>
    <definedName name="eps_99">#REF!</definedName>
    <definedName name="EPS_growth">[8]NOPAT_VDF!$C$150:$AU$150</definedName>
    <definedName name="EPS_growth_avg" localSheetId="4">[8]NOPAT_VDF!#REF!</definedName>
    <definedName name="EPS_growth_avg" localSheetId="15">[8]NOPAT_VDF!#REF!</definedName>
    <definedName name="EPS_growth_avg" localSheetId="22">[8]NOPAT_VDF!#REF!</definedName>
    <definedName name="EPS_growth_avg" localSheetId="5">[8]NOPAT_VDF!#REF!</definedName>
    <definedName name="EPS_growth_avg" localSheetId="9">[8]NOPAT_VDF!#REF!</definedName>
    <definedName name="EPS_growth_avg" localSheetId="2">[8]NOPAT_VDF!#REF!</definedName>
    <definedName name="EPS_growth_avg" localSheetId="26">[8]NOPAT_VDF!#REF!</definedName>
    <definedName name="EPS_growth_avg">[8]NOPAT_VDF!#REF!</definedName>
    <definedName name="eps_stax" localSheetId="4">'[3]DCF old'!#REF!</definedName>
    <definedName name="eps_stax" localSheetId="15">'[3]DCF old'!#REF!</definedName>
    <definedName name="eps_stax" localSheetId="22">'[3]DCF old'!#REF!</definedName>
    <definedName name="eps_stax" localSheetId="5">'[3]DCF old'!#REF!</definedName>
    <definedName name="eps_stax" localSheetId="9">'[3]DCF old'!#REF!</definedName>
    <definedName name="eps_stax" localSheetId="2">'[3]DCF old'!#REF!</definedName>
    <definedName name="eps_stax" localSheetId="26">'[3]DCF old'!#REF!</definedName>
    <definedName name="eps_stax">'[3]DCF old'!#REF!</definedName>
    <definedName name="eps_tax" localSheetId="4">'[3]DCF old'!#REF!</definedName>
    <definedName name="eps_tax" localSheetId="15">'[3]DCF old'!#REF!</definedName>
    <definedName name="eps_tax" localSheetId="22">'[3]DCF old'!#REF!</definedName>
    <definedName name="eps_tax" localSheetId="5">'[3]DCF old'!#REF!</definedName>
    <definedName name="eps_tax" localSheetId="9">'[3]DCF old'!#REF!</definedName>
    <definedName name="eps_tax" localSheetId="2">'[3]DCF old'!#REF!</definedName>
    <definedName name="eps_tax" localSheetId="26">'[3]DCF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5">'[3]DCF old'!#REF!</definedName>
    <definedName name="epv_ebit" localSheetId="22">'[3]DCF old'!#REF!</definedName>
    <definedName name="epv_ebit" localSheetId="5">'[3]DCF old'!#REF!</definedName>
    <definedName name="epv_ebit" localSheetId="9">'[3]DCF old'!#REF!</definedName>
    <definedName name="epv_ebit" localSheetId="2">'[3]DCF old'!#REF!</definedName>
    <definedName name="epv_ebit" localSheetId="26">'[3]DCF old'!#REF!</definedName>
    <definedName name="epv_ebit">'[3]DCF old'!#REF!</definedName>
    <definedName name="epv_s" localSheetId="4">'[3]DCF old'!#REF!</definedName>
    <definedName name="epv_s" localSheetId="15">'[3]DCF old'!#REF!</definedName>
    <definedName name="epv_s" localSheetId="22">'[3]DCF old'!#REF!</definedName>
    <definedName name="epv_s" localSheetId="5">'[3]DCF old'!#REF!</definedName>
    <definedName name="epv_s" localSheetId="9">'[3]DCF old'!#REF!</definedName>
    <definedName name="epv_s" localSheetId="2">'[3]DCF old'!#REF!</definedName>
    <definedName name="epv_s" localSheetId="26">'[3]DCF old'!#REF!</definedName>
    <definedName name="epv_s">'[3]DCF old'!#REF!</definedName>
    <definedName name="eq" localSheetId="4">'[3]DCF old'!#REF!</definedName>
    <definedName name="eq" localSheetId="15">'[3]DCF old'!#REF!</definedName>
    <definedName name="eq" localSheetId="22">'[3]DCF old'!#REF!</definedName>
    <definedName name="eq" localSheetId="5">'[3]DCF old'!#REF!</definedName>
    <definedName name="eq" localSheetId="9">'[3]DCF old'!#REF!</definedName>
    <definedName name="eq" localSheetId="2">'[3]DCF old'!#REF!</definedName>
    <definedName name="eq" localSheetId="26">'[3]DCF old'!#REF!</definedName>
    <definedName name="eq">'[3]DCF old'!#REF!</definedName>
    <definedName name="eq_00" localSheetId="4">#REF!</definedName>
    <definedName name="eq_00" localSheetId="15">#REF!</definedName>
    <definedName name="eq_00" localSheetId="22">#REF!</definedName>
    <definedName name="eq_00" localSheetId="5">#REF!</definedName>
    <definedName name="eq_00" localSheetId="9">#REF!</definedName>
    <definedName name="eq_00" localSheetId="2">#REF!</definedName>
    <definedName name="eq_00" localSheetId="26">#REF!</definedName>
    <definedName name="eq_00">#REF!</definedName>
    <definedName name="eq_01" localSheetId="4">#REF!</definedName>
    <definedName name="eq_01" localSheetId="15">#REF!</definedName>
    <definedName name="eq_01" localSheetId="22">#REF!</definedName>
    <definedName name="eq_01" localSheetId="5">#REF!</definedName>
    <definedName name="eq_01" localSheetId="9">#REF!</definedName>
    <definedName name="eq_01" localSheetId="2">#REF!</definedName>
    <definedName name="eq_01" localSheetId="26">#REF!</definedName>
    <definedName name="eq_01">#REF!</definedName>
    <definedName name="eq_02" localSheetId="4">#REF!</definedName>
    <definedName name="eq_02" localSheetId="15">#REF!</definedName>
    <definedName name="eq_02" localSheetId="22">#REF!</definedName>
    <definedName name="eq_02" localSheetId="5">#REF!</definedName>
    <definedName name="eq_02" localSheetId="9">#REF!</definedName>
    <definedName name="eq_02" localSheetId="2">#REF!</definedName>
    <definedName name="eq_02" localSheetId="26">#REF!</definedName>
    <definedName name="eq_02">#REF!</definedName>
    <definedName name="eq_03">[1]CASINO2!$W$628</definedName>
    <definedName name="eq_99" localSheetId="4">#REF!</definedName>
    <definedName name="eq_99" localSheetId="15">#REF!</definedName>
    <definedName name="eq_99" localSheetId="22">#REF!</definedName>
    <definedName name="eq_99" localSheetId="5">#REF!</definedName>
    <definedName name="eq_99" localSheetId="9">#REF!</definedName>
    <definedName name="eq_99" localSheetId="2">#REF!</definedName>
    <definedName name="eq_99" localSheetId="26">#REF!</definedName>
    <definedName name="eq_99">#REF!</definedName>
    <definedName name="eq_chg" localSheetId="4">'[3]DCF old'!#REF!</definedName>
    <definedName name="eq_chg" localSheetId="15">'[3]DCF old'!#REF!</definedName>
    <definedName name="eq_chg" localSheetId="22">'[3]DCF old'!#REF!</definedName>
    <definedName name="eq_chg" localSheetId="5">'[3]DCF old'!#REF!</definedName>
    <definedName name="eq_chg" localSheetId="9">'[3]DCF old'!#REF!</definedName>
    <definedName name="eq_chg" localSheetId="2">'[3]DCF old'!#REF!</definedName>
    <definedName name="eq_chg" localSheetId="26">'[3]DCF old'!#REF!</definedName>
    <definedName name="eq_chg">'[3]DCF old'!#REF!</definedName>
    <definedName name="eq_ratio_bv" localSheetId="4">'[3]DCF old'!#REF!</definedName>
    <definedName name="eq_ratio_bv" localSheetId="15">'[3]DCF old'!#REF!</definedName>
    <definedName name="eq_ratio_bv" localSheetId="22">'[3]DCF old'!#REF!</definedName>
    <definedName name="eq_ratio_bv" localSheetId="5">'[3]DCF old'!#REF!</definedName>
    <definedName name="eq_ratio_bv" localSheetId="9">'[3]DCF old'!#REF!</definedName>
    <definedName name="eq_ratio_bv" localSheetId="2">'[3]DCF old'!#REF!</definedName>
    <definedName name="eq_ratio_bv" localSheetId="26">'[3]DCF old'!#REF!</definedName>
    <definedName name="eq_ratio_bv">'[3]DCF old'!#REF!</definedName>
    <definedName name="eq_ratio_mv" localSheetId="4">'[3]DCF old'!#REF!</definedName>
    <definedName name="eq_ratio_mv" localSheetId="15">'[3]DCF old'!#REF!</definedName>
    <definedName name="eq_ratio_mv" localSheetId="22">'[3]DCF old'!#REF!</definedName>
    <definedName name="eq_ratio_mv" localSheetId="5">'[3]DCF old'!#REF!</definedName>
    <definedName name="eq_ratio_mv" localSheetId="9">'[3]DCF old'!#REF!</definedName>
    <definedName name="eq_ratio_mv" localSheetId="2">'[3]DCF old'!#REF!</definedName>
    <definedName name="eq_ratio_mv" localSheetId="26">'[3]DCF old'!#REF!</definedName>
    <definedName name="eq_ratio_mv">'[3]DCF old'!#REF!</definedName>
    <definedName name="eqps" localSheetId="4">'[3]DCF old'!#REF!</definedName>
    <definedName name="eqps" localSheetId="15">'[3]DCF old'!#REF!</definedName>
    <definedName name="eqps" localSheetId="22">'[3]DCF old'!#REF!</definedName>
    <definedName name="eqps" localSheetId="5">'[3]DCF old'!#REF!</definedName>
    <definedName name="eqps" localSheetId="9">'[3]DCF old'!#REF!</definedName>
    <definedName name="eqps" localSheetId="2">'[3]DCF old'!#REF!</definedName>
    <definedName name="eqps" localSheetId="26">'[3]DCF old'!#REF!</definedName>
    <definedName name="eqps">'[3]DCF old'!#REF!</definedName>
    <definedName name="equity" localSheetId="4">#REF!</definedName>
    <definedName name="equity" localSheetId="15">#REF!</definedName>
    <definedName name="equity" localSheetId="22">#REF!</definedName>
    <definedName name="equity" localSheetId="5">#REF!</definedName>
    <definedName name="equity" localSheetId="9">#REF!</definedName>
    <definedName name="equity" localSheetId="2">#REF!</definedName>
    <definedName name="equity" localSheetId="26">#REF!</definedName>
    <definedName name="equity">#REF!</definedName>
    <definedName name="Equity_Equivalents">'[8]Invested capital_VDF'!$C$70:$AE$70</definedName>
    <definedName name="Equity_increase" localSheetId="4">#REF!</definedName>
    <definedName name="Equity_increase" localSheetId="15">#REF!</definedName>
    <definedName name="Equity_increase" localSheetId="22">#REF!</definedName>
    <definedName name="Equity_increase" localSheetId="5">#REF!</definedName>
    <definedName name="Equity_increase" localSheetId="9">#REF!</definedName>
    <definedName name="Equity_increase" localSheetId="2">#REF!</definedName>
    <definedName name="Equity_increase" localSheetId="26">#REF!</definedName>
    <definedName name="Equity_increase">#REF!</definedName>
    <definedName name="Equity_risk_premium">[8]WACC_VDF!$D$9</definedName>
    <definedName name="ERIC_Beta" localSheetId="4">#REF!</definedName>
    <definedName name="ERIC_Beta" localSheetId="15">#REF!</definedName>
    <definedName name="ERIC_Beta" localSheetId="22">#REF!</definedName>
    <definedName name="ERIC_Beta" localSheetId="5">#REF!</definedName>
    <definedName name="ERIC_Beta" localSheetId="9">#REF!</definedName>
    <definedName name="ERIC_Beta" localSheetId="2">#REF!</definedName>
    <definedName name="ERIC_Beta" localSheetId="26">#REF!</definedName>
    <definedName name="ERIC_Beta">#REF!</definedName>
    <definedName name="ERIC_Costnewdebt" localSheetId="4">#REF!</definedName>
    <definedName name="ERIC_Costnewdebt" localSheetId="15">#REF!</definedName>
    <definedName name="ERIC_Costnewdebt" localSheetId="22">#REF!</definedName>
    <definedName name="ERIC_Costnewdebt" localSheetId="5">#REF!</definedName>
    <definedName name="ERIC_Costnewdebt" localSheetId="9">#REF!</definedName>
    <definedName name="ERIC_Costnewdebt" localSheetId="2">#REF!</definedName>
    <definedName name="ERIC_Costnewdebt" localSheetId="26">#REF!</definedName>
    <definedName name="ERIC_Costnewdebt">#REF!</definedName>
    <definedName name="ERIC_Gearing" localSheetId="4">#REF!</definedName>
    <definedName name="ERIC_Gearing" localSheetId="15">#REF!</definedName>
    <definedName name="ERIC_Gearing" localSheetId="22">#REF!</definedName>
    <definedName name="ERIC_Gearing" localSheetId="5">#REF!</definedName>
    <definedName name="ERIC_Gearing" localSheetId="9">#REF!</definedName>
    <definedName name="ERIC_Gearing" localSheetId="2">#REF!</definedName>
    <definedName name="ERIC_Gearing" localSheetId="26">#REF!</definedName>
    <definedName name="ERIC_Gearing">#REF!</definedName>
    <definedName name="ERIC_Kd" localSheetId="4">#REF!</definedName>
    <definedName name="ERIC_Kd" localSheetId="15">#REF!</definedName>
    <definedName name="ERIC_Kd" localSheetId="22">#REF!</definedName>
    <definedName name="ERIC_Kd" localSheetId="5">#REF!</definedName>
    <definedName name="ERIC_Kd" localSheetId="9">#REF!</definedName>
    <definedName name="ERIC_Kd" localSheetId="2">#REF!</definedName>
    <definedName name="ERIC_Kd" localSheetId="26">#REF!</definedName>
    <definedName name="ERIC_Kd">#REF!</definedName>
    <definedName name="ERIC_Ke" localSheetId="4">#REF!</definedName>
    <definedName name="ERIC_Ke" localSheetId="15">#REF!</definedName>
    <definedName name="ERIC_Ke" localSheetId="22">#REF!</definedName>
    <definedName name="ERIC_Ke" localSheetId="5">#REF!</definedName>
    <definedName name="ERIC_Ke" localSheetId="9">#REF!</definedName>
    <definedName name="ERIC_Ke" localSheetId="2">#REF!</definedName>
    <definedName name="ERIC_Ke" localSheetId="26">#REF!</definedName>
    <definedName name="ERIC_Ke">#REF!</definedName>
    <definedName name="ERIC_leaselife" localSheetId="4">#REF!</definedName>
    <definedName name="ERIC_leaselife" localSheetId="15">#REF!</definedName>
    <definedName name="ERIC_leaselife" localSheetId="22">#REF!</definedName>
    <definedName name="ERIC_leaselife" localSheetId="5">#REF!</definedName>
    <definedName name="ERIC_leaselife" localSheetId="9">#REF!</definedName>
    <definedName name="ERIC_leaselife" localSheetId="2">#REF!</definedName>
    <definedName name="ERIC_leaselife" localSheetId="26">#REF!</definedName>
    <definedName name="ERIC_leaselife">#REF!</definedName>
    <definedName name="ERIC_leasepayt" localSheetId="4">#REF!</definedName>
    <definedName name="ERIC_leasepayt" localSheetId="15">#REF!</definedName>
    <definedName name="ERIC_leasepayt" localSheetId="22">#REF!</definedName>
    <definedName name="ERIC_leasepayt" localSheetId="5">#REF!</definedName>
    <definedName name="ERIC_leasepayt" localSheetId="9">#REF!</definedName>
    <definedName name="ERIC_leasepayt" localSheetId="2">#REF!</definedName>
    <definedName name="ERIC_leasepayt" localSheetId="26">#REF!</definedName>
    <definedName name="ERIC_leasepayt">#REF!</definedName>
    <definedName name="ERIC_leassorreqret" localSheetId="4">#REF!</definedName>
    <definedName name="ERIC_leassorreqret" localSheetId="15">#REF!</definedName>
    <definedName name="ERIC_leassorreqret" localSheetId="22">#REF!</definedName>
    <definedName name="ERIC_leassorreqret" localSheetId="5">#REF!</definedName>
    <definedName name="ERIC_leassorreqret" localSheetId="9">#REF!</definedName>
    <definedName name="ERIC_leassorreqret" localSheetId="2">#REF!</definedName>
    <definedName name="ERIC_leassorreqret" localSheetId="26">#REF!</definedName>
    <definedName name="ERIC_leassorreqret">#REF!</definedName>
    <definedName name="ERIC_Mktrisk" localSheetId="4">#REF!</definedName>
    <definedName name="ERIC_Mktrisk" localSheetId="15">#REF!</definedName>
    <definedName name="ERIC_Mktrisk" localSheetId="22">#REF!</definedName>
    <definedName name="ERIC_Mktrisk" localSheetId="5">#REF!</definedName>
    <definedName name="ERIC_Mktrisk" localSheetId="9">#REF!</definedName>
    <definedName name="ERIC_Mktrisk" localSheetId="2">#REF!</definedName>
    <definedName name="ERIC_Mktrisk" localSheetId="26">#REF!</definedName>
    <definedName name="ERIC_Mktrisk">#REF!</definedName>
    <definedName name="ERIC_RFR" localSheetId="4">#REF!</definedName>
    <definedName name="ERIC_RFR" localSheetId="15">#REF!</definedName>
    <definedName name="ERIC_RFR" localSheetId="22">#REF!</definedName>
    <definedName name="ERIC_RFR" localSheetId="5">#REF!</definedName>
    <definedName name="ERIC_RFR" localSheetId="9">#REF!</definedName>
    <definedName name="ERIC_RFR" localSheetId="2">#REF!</definedName>
    <definedName name="ERIC_RFR" localSheetId="26">#REF!</definedName>
    <definedName name="ERIC_RFR">#REF!</definedName>
    <definedName name="ERIC_taxratenot" localSheetId="4">#REF!</definedName>
    <definedName name="ERIC_taxratenot" localSheetId="15">#REF!</definedName>
    <definedName name="ERIC_taxratenot" localSheetId="22">#REF!</definedName>
    <definedName name="ERIC_taxratenot" localSheetId="5">#REF!</definedName>
    <definedName name="ERIC_taxratenot" localSheetId="9">#REF!</definedName>
    <definedName name="ERIC_taxratenot" localSheetId="2">#REF!</definedName>
    <definedName name="ERIC_taxratenot" localSheetId="26">#REF!</definedName>
    <definedName name="ERIC_taxratenot">#REF!</definedName>
    <definedName name="Estimate" localSheetId="4">#REF!</definedName>
    <definedName name="Estimate" localSheetId="15">#REF!</definedName>
    <definedName name="Estimate" localSheetId="22">#REF!</definedName>
    <definedName name="Estimate" localSheetId="5">#REF!</definedName>
    <definedName name="Estimate" localSheetId="9">#REF!</definedName>
    <definedName name="Estimate" localSheetId="2">#REF!</definedName>
    <definedName name="Estimate" localSheetId="26">#REF!</definedName>
    <definedName name="Estimate">#REF!</definedName>
    <definedName name="etc" localSheetId="4">#REF!</definedName>
    <definedName name="etc" localSheetId="15">#REF!</definedName>
    <definedName name="etc" localSheetId="22">#REF!</definedName>
    <definedName name="etc" localSheetId="5">#REF!</definedName>
    <definedName name="etc" localSheetId="9">#REF!</definedName>
    <definedName name="etc" localSheetId="2">#REF!</definedName>
    <definedName name="etc" localSheetId="26">#REF!</definedName>
    <definedName name="etc">#REF!</definedName>
    <definedName name="EUR">'[3]Pay-TV old'!$C$511</definedName>
    <definedName name="euro" localSheetId="4">#REF!</definedName>
    <definedName name="euro" localSheetId="15">#REF!</definedName>
    <definedName name="euro" localSheetId="22">#REF!</definedName>
    <definedName name="euro" localSheetId="5">#REF!</definedName>
    <definedName name="euro" localSheetId="9">#REF!</definedName>
    <definedName name="euro" localSheetId="2">#REF!</definedName>
    <definedName name="euro" localSheetId="26">#REF!</definedName>
    <definedName name="euro">#REF!</definedName>
    <definedName name="Europe_excl._Sweden" localSheetId="4">#REF!</definedName>
    <definedName name="Europe_excl._Sweden" localSheetId="15">#REF!</definedName>
    <definedName name="Europe_excl._Sweden" localSheetId="22">#REF!</definedName>
    <definedName name="Europe_excl._Sweden" localSheetId="5">#REF!</definedName>
    <definedName name="Europe_excl._Sweden" localSheetId="9">#REF!</definedName>
    <definedName name="Europe_excl._Sweden" localSheetId="2">#REF!</definedName>
    <definedName name="Europe_excl._Sweden" localSheetId="26">#REF!</definedName>
    <definedName name="Europe_excl._Sweden">#REF!</definedName>
    <definedName name="Europe_excl._Sweden_w" localSheetId="4">#REF!</definedName>
    <definedName name="Europe_excl._Sweden_w" localSheetId="15">#REF!</definedName>
    <definedName name="Europe_excl._Sweden_w" localSheetId="22">#REF!</definedName>
    <definedName name="Europe_excl._Sweden_w" localSheetId="5">#REF!</definedName>
    <definedName name="Europe_excl._Sweden_w" localSheetId="9">#REF!</definedName>
    <definedName name="Europe_excl._Sweden_w" localSheetId="2">#REF!</definedName>
    <definedName name="Europe_excl._Sweden_w" localSheetId="26">#REF!</definedName>
    <definedName name="Europe_excl._Sweden_w">#REF!</definedName>
    <definedName name="EV" localSheetId="4">#REF!</definedName>
    <definedName name="EV" localSheetId="15">#REF!</definedName>
    <definedName name="EV" localSheetId="22">#REF!</definedName>
    <definedName name="EV" localSheetId="5">#REF!</definedName>
    <definedName name="EV" localSheetId="9">#REF!</definedName>
    <definedName name="EV" localSheetId="2">#REF!</definedName>
    <definedName name="EV" localSheetId="26">#REF!</definedName>
    <definedName name="EV">#REF!</definedName>
    <definedName name="ev_00" localSheetId="4">#REF!</definedName>
    <definedName name="ev_00" localSheetId="15">#REF!</definedName>
    <definedName name="ev_00" localSheetId="22">#REF!</definedName>
    <definedName name="ev_00" localSheetId="5">#REF!</definedName>
    <definedName name="ev_00" localSheetId="9">#REF!</definedName>
    <definedName name="ev_00" localSheetId="2">#REF!</definedName>
    <definedName name="ev_00" localSheetId="26">#REF!</definedName>
    <definedName name="ev_00">#REF!</definedName>
    <definedName name="ev_01" localSheetId="4">#REF!</definedName>
    <definedName name="ev_01" localSheetId="15">#REF!</definedName>
    <definedName name="ev_01" localSheetId="22">#REF!</definedName>
    <definedName name="ev_01" localSheetId="5">#REF!</definedName>
    <definedName name="ev_01" localSheetId="9">#REF!</definedName>
    <definedName name="ev_01" localSheetId="2">#REF!</definedName>
    <definedName name="ev_01" localSheetId="26">#REF!</definedName>
    <definedName name="ev_01">#REF!</definedName>
    <definedName name="ev_02" localSheetId="4">#REF!</definedName>
    <definedName name="ev_02" localSheetId="15">#REF!</definedName>
    <definedName name="ev_02" localSheetId="22">#REF!</definedName>
    <definedName name="ev_02" localSheetId="5">#REF!</definedName>
    <definedName name="ev_02" localSheetId="9">#REF!</definedName>
    <definedName name="ev_02" localSheetId="2">#REF!</definedName>
    <definedName name="ev_02" localSheetId="26">#REF!</definedName>
    <definedName name="ev_02">#REF!</definedName>
    <definedName name="ev_03">[1]CASINO2!$W$711</definedName>
    <definedName name="ev_99" localSheetId="4">#REF!</definedName>
    <definedName name="ev_99" localSheetId="15">#REF!</definedName>
    <definedName name="ev_99" localSheetId="22">#REF!</definedName>
    <definedName name="ev_99" localSheetId="5">#REF!</definedName>
    <definedName name="ev_99" localSheetId="9">#REF!</definedName>
    <definedName name="ev_99" localSheetId="2">#REF!</definedName>
    <definedName name="ev_99" localSheetId="26">#REF!</definedName>
    <definedName name="ev_99">#REF!</definedName>
    <definedName name="ev_ce00" localSheetId="4">#REF!</definedName>
    <definedName name="ev_ce00" localSheetId="15">#REF!</definedName>
    <definedName name="ev_ce00" localSheetId="22">#REF!</definedName>
    <definedName name="ev_ce00" localSheetId="5">#REF!</definedName>
    <definedName name="ev_ce00" localSheetId="9">#REF!</definedName>
    <definedName name="ev_ce00" localSheetId="2">#REF!</definedName>
    <definedName name="ev_ce00" localSheetId="26">#REF!</definedName>
    <definedName name="ev_ce00">#REF!</definedName>
    <definedName name="ev_ce01" localSheetId="4">#REF!</definedName>
    <definedName name="ev_ce01" localSheetId="15">#REF!</definedName>
    <definedName name="ev_ce01" localSheetId="22">#REF!</definedName>
    <definedName name="ev_ce01" localSheetId="5">#REF!</definedName>
    <definedName name="ev_ce01" localSheetId="9">#REF!</definedName>
    <definedName name="ev_ce01" localSheetId="2">#REF!</definedName>
    <definedName name="ev_ce01" localSheetId="26">#REF!</definedName>
    <definedName name="ev_ce01">#REF!</definedName>
    <definedName name="ev_ce02" localSheetId="4">#REF!</definedName>
    <definedName name="ev_ce02" localSheetId="15">#REF!</definedName>
    <definedName name="ev_ce02" localSheetId="22">#REF!</definedName>
    <definedName name="ev_ce02" localSheetId="5">#REF!</definedName>
    <definedName name="ev_ce02" localSheetId="9">#REF!</definedName>
    <definedName name="ev_ce02" localSheetId="2">#REF!</definedName>
    <definedName name="ev_ce02" localSheetId="26">#REF!</definedName>
    <definedName name="ev_ce02">#REF!</definedName>
    <definedName name="ev_ce03">[1]CASINO2!$W$726</definedName>
    <definedName name="ev_ce99" localSheetId="4">#REF!</definedName>
    <definedName name="ev_ce99" localSheetId="15">#REF!</definedName>
    <definedName name="ev_ce99" localSheetId="22">#REF!</definedName>
    <definedName name="ev_ce99" localSheetId="5">#REF!</definedName>
    <definedName name="ev_ce99" localSheetId="9">#REF!</definedName>
    <definedName name="ev_ce99" localSheetId="2">#REF!</definedName>
    <definedName name="ev_ce99" localSheetId="26">#REF!</definedName>
    <definedName name="ev_ce99">#REF!</definedName>
    <definedName name="ev_ebdit00" localSheetId="4">#REF!</definedName>
    <definedName name="ev_ebdit00" localSheetId="15">#REF!</definedName>
    <definedName name="ev_ebdit00" localSheetId="22">#REF!</definedName>
    <definedName name="ev_ebdit00" localSheetId="5">#REF!</definedName>
    <definedName name="ev_ebdit00" localSheetId="9">#REF!</definedName>
    <definedName name="ev_ebdit00" localSheetId="2">#REF!</definedName>
    <definedName name="ev_ebdit00" localSheetId="26">#REF!</definedName>
    <definedName name="ev_ebdit00">#REF!</definedName>
    <definedName name="ev_ebdit01" localSheetId="4">#REF!</definedName>
    <definedName name="ev_ebdit01" localSheetId="15">#REF!</definedName>
    <definedName name="ev_ebdit01" localSheetId="22">#REF!</definedName>
    <definedName name="ev_ebdit01" localSheetId="5">#REF!</definedName>
    <definedName name="ev_ebdit01" localSheetId="9">#REF!</definedName>
    <definedName name="ev_ebdit01" localSheetId="2">#REF!</definedName>
    <definedName name="ev_ebdit01" localSheetId="26">#REF!</definedName>
    <definedName name="ev_ebdit01">#REF!</definedName>
    <definedName name="ev_ebdit02" localSheetId="4">#REF!</definedName>
    <definedName name="ev_ebdit02" localSheetId="15">#REF!</definedName>
    <definedName name="ev_ebdit02" localSheetId="22">#REF!</definedName>
    <definedName name="ev_ebdit02" localSheetId="5">#REF!</definedName>
    <definedName name="ev_ebdit02" localSheetId="9">#REF!</definedName>
    <definedName name="ev_ebdit02" localSheetId="2">#REF!</definedName>
    <definedName name="ev_ebdit02" localSheetId="26">#REF!</definedName>
    <definedName name="ev_ebdit02">#REF!</definedName>
    <definedName name="ev_ebdit03">[1]CASINO2!$W$722</definedName>
    <definedName name="ev_ebdit99" localSheetId="4">#REF!</definedName>
    <definedName name="ev_ebdit99" localSheetId="15">#REF!</definedName>
    <definedName name="ev_ebdit99" localSheetId="22">#REF!</definedName>
    <definedName name="ev_ebdit99" localSheetId="5">#REF!</definedName>
    <definedName name="ev_ebdit99" localSheetId="9">#REF!</definedName>
    <definedName name="ev_ebdit99" localSheetId="2">#REF!</definedName>
    <definedName name="ev_ebdit99" localSheetId="26">#REF!</definedName>
    <definedName name="ev_ebdit99">#REF!</definedName>
    <definedName name="ev_ebit00" localSheetId="4">#REF!</definedName>
    <definedName name="ev_ebit00" localSheetId="15">#REF!</definedName>
    <definedName name="ev_ebit00" localSheetId="22">#REF!</definedName>
    <definedName name="ev_ebit00" localSheetId="5">#REF!</definedName>
    <definedName name="ev_ebit00" localSheetId="9">#REF!</definedName>
    <definedName name="ev_ebit00" localSheetId="2">#REF!</definedName>
    <definedName name="ev_ebit00" localSheetId="26">#REF!</definedName>
    <definedName name="ev_ebit00">#REF!</definedName>
    <definedName name="ev_ebit01" localSheetId="4">#REF!</definedName>
    <definedName name="ev_ebit01" localSheetId="15">#REF!</definedName>
    <definedName name="ev_ebit01" localSheetId="22">#REF!</definedName>
    <definedName name="ev_ebit01" localSheetId="5">#REF!</definedName>
    <definedName name="ev_ebit01" localSheetId="9">#REF!</definedName>
    <definedName name="ev_ebit01" localSheetId="2">#REF!</definedName>
    <definedName name="ev_ebit01" localSheetId="26">#REF!</definedName>
    <definedName name="ev_ebit01">#REF!</definedName>
    <definedName name="ev_ebit96" localSheetId="4">#REF!</definedName>
    <definedName name="ev_ebit96" localSheetId="15">#REF!</definedName>
    <definedName name="ev_ebit96" localSheetId="22">#REF!</definedName>
    <definedName name="ev_ebit96" localSheetId="5">#REF!</definedName>
    <definedName name="ev_ebit96" localSheetId="9">#REF!</definedName>
    <definedName name="ev_ebit96" localSheetId="2">#REF!</definedName>
    <definedName name="ev_ebit96" localSheetId="26">#REF!</definedName>
    <definedName name="ev_ebit96">#REF!</definedName>
    <definedName name="ev_ebit97" localSheetId="4">#REF!</definedName>
    <definedName name="ev_ebit97" localSheetId="15">#REF!</definedName>
    <definedName name="ev_ebit97" localSheetId="22">#REF!</definedName>
    <definedName name="ev_ebit97" localSheetId="5">#REF!</definedName>
    <definedName name="ev_ebit97" localSheetId="9">#REF!</definedName>
    <definedName name="ev_ebit97" localSheetId="2">#REF!</definedName>
    <definedName name="ev_ebit97" localSheetId="26">#REF!</definedName>
    <definedName name="ev_ebit97">#REF!</definedName>
    <definedName name="ev_ebit98" localSheetId="4">#REF!</definedName>
    <definedName name="ev_ebit98" localSheetId="15">#REF!</definedName>
    <definedName name="ev_ebit98" localSheetId="22">#REF!</definedName>
    <definedName name="ev_ebit98" localSheetId="5">#REF!</definedName>
    <definedName name="ev_ebit98" localSheetId="9">#REF!</definedName>
    <definedName name="ev_ebit98" localSheetId="2">#REF!</definedName>
    <definedName name="ev_ebit98" localSheetId="26">#REF!</definedName>
    <definedName name="ev_ebit98">#REF!</definedName>
    <definedName name="ev_ebit99" localSheetId="4">#REF!</definedName>
    <definedName name="ev_ebit99" localSheetId="15">#REF!</definedName>
    <definedName name="ev_ebit99" localSheetId="22">#REF!</definedName>
    <definedName name="ev_ebit99" localSheetId="5">#REF!</definedName>
    <definedName name="ev_ebit99" localSheetId="9">#REF!</definedName>
    <definedName name="ev_ebit99" localSheetId="2">#REF!</definedName>
    <definedName name="ev_ebit99" localSheetId="26">#REF!</definedName>
    <definedName name="ev_ebit99">#REF!</definedName>
    <definedName name="ev_opfcf00" localSheetId="4">#REF!</definedName>
    <definedName name="ev_opfcf00" localSheetId="15">#REF!</definedName>
    <definedName name="ev_opfcf00" localSheetId="22">#REF!</definedName>
    <definedName name="ev_opfcf00" localSheetId="5">#REF!</definedName>
    <definedName name="ev_opfcf00" localSheetId="9">#REF!</definedName>
    <definedName name="ev_opfcf00" localSheetId="2">#REF!</definedName>
    <definedName name="ev_opfcf00" localSheetId="26">#REF!</definedName>
    <definedName name="ev_opfcf00">#REF!</definedName>
    <definedName name="ev_opfcf01" localSheetId="4">#REF!</definedName>
    <definedName name="ev_opfcf01" localSheetId="15">#REF!</definedName>
    <definedName name="ev_opfcf01" localSheetId="22">#REF!</definedName>
    <definedName name="ev_opfcf01" localSheetId="5">#REF!</definedName>
    <definedName name="ev_opfcf01" localSheetId="9">#REF!</definedName>
    <definedName name="ev_opfcf01" localSheetId="2">#REF!</definedName>
    <definedName name="ev_opfcf01" localSheetId="26">#REF!</definedName>
    <definedName name="ev_opfcf01">#REF!</definedName>
    <definedName name="ev_opfcf02" localSheetId="4">#REF!</definedName>
    <definedName name="ev_opfcf02" localSheetId="15">#REF!</definedName>
    <definedName name="ev_opfcf02" localSheetId="22">#REF!</definedName>
    <definedName name="ev_opfcf02" localSheetId="5">#REF!</definedName>
    <definedName name="ev_opfcf02" localSheetId="9">#REF!</definedName>
    <definedName name="ev_opfcf02" localSheetId="2">#REF!</definedName>
    <definedName name="ev_opfcf02" localSheetId="26">#REF!</definedName>
    <definedName name="ev_opfcf02">#REF!</definedName>
    <definedName name="ev_opfcf03">[1]CASINO2!$W$724</definedName>
    <definedName name="ev_opfcf95" localSheetId="4">#REF!</definedName>
    <definedName name="ev_opfcf95" localSheetId="15">#REF!</definedName>
    <definedName name="ev_opfcf95" localSheetId="22">#REF!</definedName>
    <definedName name="ev_opfcf95" localSheetId="5">#REF!</definedName>
    <definedName name="ev_opfcf95" localSheetId="9">#REF!</definedName>
    <definedName name="ev_opfcf95" localSheetId="2">#REF!</definedName>
    <definedName name="ev_opfcf95" localSheetId="26">#REF!</definedName>
    <definedName name="ev_opfcf95">#REF!</definedName>
    <definedName name="ev_opfcf99" localSheetId="4">#REF!</definedName>
    <definedName name="ev_opfcf99" localSheetId="15">#REF!</definedName>
    <definedName name="ev_opfcf99" localSheetId="22">#REF!</definedName>
    <definedName name="ev_opfcf99" localSheetId="5">#REF!</definedName>
    <definedName name="ev_opfcf99" localSheetId="9">#REF!</definedName>
    <definedName name="ev_opfcf99" localSheetId="2">#REF!</definedName>
    <definedName name="ev_opfcf99" localSheetId="26">#REF!</definedName>
    <definedName name="ev_opfcf99">#REF!</definedName>
    <definedName name="ev_s00" localSheetId="4">#REF!</definedName>
    <definedName name="ev_s00" localSheetId="15">#REF!</definedName>
    <definedName name="ev_s00" localSheetId="22">#REF!</definedName>
    <definedName name="ev_s00" localSheetId="5">#REF!</definedName>
    <definedName name="ev_s00" localSheetId="9">#REF!</definedName>
    <definedName name="ev_s00" localSheetId="2">#REF!</definedName>
    <definedName name="ev_s00" localSheetId="26">#REF!</definedName>
    <definedName name="ev_s00">#REF!</definedName>
    <definedName name="ev_s01" localSheetId="4">#REF!</definedName>
    <definedName name="ev_s01" localSheetId="15">#REF!</definedName>
    <definedName name="ev_s01" localSheetId="22">#REF!</definedName>
    <definedName name="ev_s01" localSheetId="5">#REF!</definedName>
    <definedName name="ev_s01" localSheetId="9">#REF!</definedName>
    <definedName name="ev_s01" localSheetId="2">#REF!</definedName>
    <definedName name="ev_s01" localSheetId="26">#REF!</definedName>
    <definedName name="ev_s01">#REF!</definedName>
    <definedName name="ev_s02">[1]CASINO2!$V$721</definedName>
    <definedName name="ev_s03">[1]CASINO2!$W$721</definedName>
    <definedName name="ev_s99" localSheetId="4">#REF!</definedName>
    <definedName name="ev_s99" localSheetId="15">#REF!</definedName>
    <definedName name="ev_s99" localSheetId="22">#REF!</definedName>
    <definedName name="ev_s99" localSheetId="5">#REF!</definedName>
    <definedName name="ev_s99" localSheetId="9">#REF!</definedName>
    <definedName name="ev_s99" localSheetId="2">#REF!</definedName>
    <definedName name="ev_s99" localSheetId="26">#REF!</definedName>
    <definedName name="ev_s99">#REF!</definedName>
    <definedName name="ev_sqm00" localSheetId="4">#REF!</definedName>
    <definedName name="ev_sqm00" localSheetId="15">#REF!</definedName>
    <definedName name="ev_sqm00" localSheetId="22">#REF!</definedName>
    <definedName name="ev_sqm00" localSheetId="5">#REF!</definedName>
    <definedName name="ev_sqm00" localSheetId="9">#REF!</definedName>
    <definedName name="ev_sqm00" localSheetId="2">#REF!</definedName>
    <definedName name="ev_sqm00" localSheetId="26">#REF!</definedName>
    <definedName name="ev_sqm00">#REF!</definedName>
    <definedName name="ev_sqm01" localSheetId="4">#REF!</definedName>
    <definedName name="ev_sqm01" localSheetId="15">#REF!</definedName>
    <definedName name="ev_sqm01" localSheetId="22">#REF!</definedName>
    <definedName name="ev_sqm01" localSheetId="5">#REF!</definedName>
    <definedName name="ev_sqm01" localSheetId="9">#REF!</definedName>
    <definedName name="ev_sqm01" localSheetId="2">#REF!</definedName>
    <definedName name="ev_sqm01" localSheetId="26">#REF!</definedName>
    <definedName name="ev_sqm01">#REF!</definedName>
    <definedName name="ev_sqm02" localSheetId="4">#REF!</definedName>
    <definedName name="ev_sqm02" localSheetId="15">#REF!</definedName>
    <definedName name="ev_sqm02" localSheetId="22">#REF!</definedName>
    <definedName name="ev_sqm02" localSheetId="5">#REF!</definedName>
    <definedName name="ev_sqm02" localSheetId="9">#REF!</definedName>
    <definedName name="ev_sqm02" localSheetId="2">#REF!</definedName>
    <definedName name="ev_sqm02" localSheetId="26">#REF!</definedName>
    <definedName name="ev_sqm02">#REF!</definedName>
    <definedName name="ev_sqm03">[1]CASINO2!$W$725</definedName>
    <definedName name="ev_sqm99" localSheetId="4">#REF!</definedName>
    <definedName name="ev_sqm99" localSheetId="15">#REF!</definedName>
    <definedName name="ev_sqm99" localSheetId="22">#REF!</definedName>
    <definedName name="ev_sqm99" localSheetId="5">#REF!</definedName>
    <definedName name="ev_sqm99" localSheetId="9">#REF!</definedName>
    <definedName name="ev_sqm99" localSheetId="2">#REF!</definedName>
    <definedName name="ev_sqm99" localSheetId="26">#REF!</definedName>
    <definedName name="ev_sqm99">#REF!</definedName>
    <definedName name="evnci_00" localSheetId="4">#REF!</definedName>
    <definedName name="evnci_00" localSheetId="15">#REF!</definedName>
    <definedName name="evnci_00" localSheetId="22">#REF!</definedName>
    <definedName name="evnci_00" localSheetId="5">#REF!</definedName>
    <definedName name="evnci_00" localSheetId="9">#REF!</definedName>
    <definedName name="evnci_00" localSheetId="2">#REF!</definedName>
    <definedName name="evnci_00" localSheetId="26">#REF!</definedName>
    <definedName name="evnci_00">#REF!</definedName>
    <definedName name="evnci_01" localSheetId="4">#REF!</definedName>
    <definedName name="evnci_01" localSheetId="15">#REF!</definedName>
    <definedName name="evnci_01" localSheetId="22">#REF!</definedName>
    <definedName name="evnci_01" localSheetId="5">#REF!</definedName>
    <definedName name="evnci_01" localSheetId="9">#REF!</definedName>
    <definedName name="evnci_01" localSheetId="2">#REF!</definedName>
    <definedName name="evnci_01" localSheetId="26">#REF!</definedName>
    <definedName name="evnci_01">#REF!</definedName>
    <definedName name="evnci_02" localSheetId="4">#REF!</definedName>
    <definedName name="evnci_02" localSheetId="15">#REF!</definedName>
    <definedName name="evnci_02" localSheetId="22">#REF!</definedName>
    <definedName name="evnci_02" localSheetId="5">#REF!</definedName>
    <definedName name="evnci_02" localSheetId="9">#REF!</definedName>
    <definedName name="evnci_02" localSheetId="2">#REF!</definedName>
    <definedName name="evnci_02" localSheetId="26">#REF!</definedName>
    <definedName name="evnci_02">#REF!</definedName>
    <definedName name="evnci_03">[1]CASINO2!$W$727</definedName>
    <definedName name="evnci_91" localSheetId="4">#REF!</definedName>
    <definedName name="evnci_91" localSheetId="15">#REF!</definedName>
    <definedName name="evnci_91" localSheetId="22">#REF!</definedName>
    <definedName name="evnci_91" localSheetId="5">#REF!</definedName>
    <definedName name="evnci_91" localSheetId="9">#REF!</definedName>
    <definedName name="evnci_91" localSheetId="2">#REF!</definedName>
    <definedName name="evnci_91" localSheetId="26">#REF!</definedName>
    <definedName name="evnci_91">#REF!</definedName>
    <definedName name="evnci_92" localSheetId="4">#REF!</definedName>
    <definedName name="evnci_92" localSheetId="15">#REF!</definedName>
    <definedName name="evnci_92" localSheetId="22">#REF!</definedName>
    <definedName name="evnci_92" localSheetId="5">#REF!</definedName>
    <definedName name="evnci_92" localSheetId="9">#REF!</definedName>
    <definedName name="evnci_92" localSheetId="2">#REF!</definedName>
    <definedName name="evnci_92" localSheetId="26">#REF!</definedName>
    <definedName name="evnci_92">#REF!</definedName>
    <definedName name="evnci_93" localSheetId="4">#REF!</definedName>
    <definedName name="evnci_93" localSheetId="15">#REF!</definedName>
    <definedName name="evnci_93" localSheetId="22">#REF!</definedName>
    <definedName name="evnci_93" localSheetId="5">#REF!</definedName>
    <definedName name="evnci_93" localSheetId="9">#REF!</definedName>
    <definedName name="evnci_93" localSheetId="2">#REF!</definedName>
    <definedName name="evnci_93" localSheetId="26">#REF!</definedName>
    <definedName name="evnci_93">#REF!</definedName>
    <definedName name="evnci_94" localSheetId="4">#REF!</definedName>
    <definedName name="evnci_94" localSheetId="15">#REF!</definedName>
    <definedName name="evnci_94" localSheetId="22">#REF!</definedName>
    <definedName name="evnci_94" localSheetId="5">#REF!</definedName>
    <definedName name="evnci_94" localSheetId="9">#REF!</definedName>
    <definedName name="evnci_94" localSheetId="2">#REF!</definedName>
    <definedName name="evnci_94" localSheetId="26">#REF!</definedName>
    <definedName name="evnci_94">#REF!</definedName>
    <definedName name="evnci_95" localSheetId="4">#REF!</definedName>
    <definedName name="evnci_95" localSheetId="15">#REF!</definedName>
    <definedName name="evnci_95" localSheetId="22">#REF!</definedName>
    <definedName name="evnci_95" localSheetId="5">#REF!</definedName>
    <definedName name="evnci_95" localSheetId="9">#REF!</definedName>
    <definedName name="evnci_95" localSheetId="2">#REF!</definedName>
    <definedName name="evnci_95" localSheetId="26">#REF!</definedName>
    <definedName name="evnci_95">#REF!</definedName>
    <definedName name="evnci_96" localSheetId="4">#REF!</definedName>
    <definedName name="evnci_96" localSheetId="15">#REF!</definedName>
    <definedName name="evnci_96" localSheetId="22">#REF!</definedName>
    <definedName name="evnci_96" localSheetId="5">#REF!</definedName>
    <definedName name="evnci_96" localSheetId="9">#REF!</definedName>
    <definedName name="evnci_96" localSheetId="2">#REF!</definedName>
    <definedName name="evnci_96" localSheetId="26">#REF!</definedName>
    <definedName name="evnci_96">#REF!</definedName>
    <definedName name="evnci_97" localSheetId="4">#REF!</definedName>
    <definedName name="evnci_97" localSheetId="15">#REF!</definedName>
    <definedName name="evnci_97" localSheetId="22">#REF!</definedName>
    <definedName name="evnci_97" localSheetId="5">#REF!</definedName>
    <definedName name="evnci_97" localSheetId="9">#REF!</definedName>
    <definedName name="evnci_97" localSheetId="2">#REF!</definedName>
    <definedName name="evnci_97" localSheetId="26">#REF!</definedName>
    <definedName name="evnci_97">#REF!</definedName>
    <definedName name="evnci_98" localSheetId="4">#REF!</definedName>
    <definedName name="evnci_98" localSheetId="15">#REF!</definedName>
    <definedName name="evnci_98" localSheetId="22">#REF!</definedName>
    <definedName name="evnci_98" localSheetId="5">#REF!</definedName>
    <definedName name="evnci_98" localSheetId="9">#REF!</definedName>
    <definedName name="evnci_98" localSheetId="2">#REF!</definedName>
    <definedName name="evnci_98" localSheetId="26">#REF!</definedName>
    <definedName name="evnci_98">#REF!</definedName>
    <definedName name="evnci_99" localSheetId="4">#REF!</definedName>
    <definedName name="evnci_99" localSheetId="15">#REF!</definedName>
    <definedName name="evnci_99" localSheetId="22">#REF!</definedName>
    <definedName name="evnci_99" localSheetId="5">#REF!</definedName>
    <definedName name="evnci_99" localSheetId="9">#REF!</definedName>
    <definedName name="evnci_99" localSheetId="2">#REF!</definedName>
    <definedName name="evnci_99" localSheetId="26">#REF!</definedName>
    <definedName name="evnci_99">#REF!</definedName>
    <definedName name="Excess_cash">'[8]Invested capital_VDF'!$C$5:$AE$5</definedName>
    <definedName name="EXIT" localSheetId="4">#REF!</definedName>
    <definedName name="EXIT" localSheetId="15">#REF!</definedName>
    <definedName name="EXIT" localSheetId="22">#REF!</definedName>
    <definedName name="EXIT" localSheetId="5">#REF!</definedName>
    <definedName name="EXIT" localSheetId="9">#REF!</definedName>
    <definedName name="EXIT" localSheetId="2">#REF!</definedName>
    <definedName name="EXIT" localSheetId="26">#REF!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5">#REF!</definedName>
    <definedName name="Extrao" localSheetId="22">#REF!</definedName>
    <definedName name="Extrao" localSheetId="5">#REF!</definedName>
    <definedName name="Extrao" localSheetId="9">#REF!</definedName>
    <definedName name="Extrao" localSheetId="2">#REF!</definedName>
    <definedName name="Extrao" localSheetId="26">#REF!</definedName>
    <definedName name="Extrao">#REF!</definedName>
    <definedName name="Extraordinary_Expenses" localSheetId="4">#REF!</definedName>
    <definedName name="Extraordinary_Expenses" localSheetId="15">#REF!</definedName>
    <definedName name="Extraordinary_Expenses" localSheetId="22">#REF!</definedName>
    <definedName name="Extraordinary_Expenses" localSheetId="5">#REF!</definedName>
    <definedName name="Extraordinary_Expenses" localSheetId="9">#REF!</definedName>
    <definedName name="Extraordinary_Expenses" localSheetId="2">#REF!</definedName>
    <definedName name="Extraordinary_Expenses" localSheetId="26">#REF!</definedName>
    <definedName name="Extraordinary_Expenses">#REF!</definedName>
    <definedName name="Extraordinary_Income" localSheetId="4">#REF!</definedName>
    <definedName name="Extraordinary_Income" localSheetId="15">#REF!</definedName>
    <definedName name="Extraordinary_Income" localSheetId="22">#REF!</definedName>
    <definedName name="Extraordinary_Income" localSheetId="5">#REF!</definedName>
    <definedName name="Extraordinary_Income" localSheetId="9">#REF!</definedName>
    <definedName name="Extraordinary_Income" localSheetId="2">#REF!</definedName>
    <definedName name="Extraordinary_Income" localSheetId="26">#REF!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5">[18]Börskurser!#REF!</definedName>
    <definedName name="fas2_roic" localSheetId="22">[18]Börskurser!#REF!</definedName>
    <definedName name="fas2_roic" localSheetId="5">[18]Börskurser!#REF!</definedName>
    <definedName name="fas2_roic" localSheetId="9">[18]Börskurser!#REF!</definedName>
    <definedName name="fas2_roic" localSheetId="2">[18]Börskurser!#REF!</definedName>
    <definedName name="fas2_roic" localSheetId="26">[18]Börskurser!#REF!</definedName>
    <definedName name="fas2_roic">[18]Börskurser!#REF!</definedName>
    <definedName name="fcf">'[3]DCF old'!$J$19:$W$19</definedName>
    <definedName name="fcf_thisyear" localSheetId="4">'[3]DCF old'!#REF!</definedName>
    <definedName name="fcf_thisyear" localSheetId="15">'[3]DCF old'!#REF!</definedName>
    <definedName name="fcf_thisyear" localSheetId="22">'[3]DCF old'!#REF!</definedName>
    <definedName name="fcf_thisyear" localSheetId="5">'[3]DCF old'!#REF!</definedName>
    <definedName name="fcf_thisyear" localSheetId="9">'[3]DCF old'!#REF!</definedName>
    <definedName name="fcf_thisyear" localSheetId="2">'[3]DCF old'!#REF!</definedName>
    <definedName name="fcf_thisyear" localSheetId="26">'[3]DCF old'!#REF!</definedName>
    <definedName name="fcf_thisyear">'[3]DCF old'!#REF!</definedName>
    <definedName name="fcfaver" localSheetId="4">'[3]DCF old'!#REF!</definedName>
    <definedName name="fcfaver" localSheetId="15">'[3]DCF old'!#REF!</definedName>
    <definedName name="fcfaver" localSheetId="22">'[3]DCF old'!#REF!</definedName>
    <definedName name="fcfaver" localSheetId="5">'[3]DCF old'!#REF!</definedName>
    <definedName name="fcfaver" localSheetId="9">'[3]DCF old'!#REF!</definedName>
    <definedName name="fcfaver" localSheetId="2">'[3]DCF old'!#REF!</definedName>
    <definedName name="fcfaver" localSheetId="26">'[3]DCF old'!#REF!</definedName>
    <definedName name="fcfaver">'[3]DCF old'!#REF!</definedName>
    <definedName name="fcfg" localSheetId="4">'[3]DCF old'!#REF!</definedName>
    <definedName name="fcfg" localSheetId="15">'[3]DCF old'!#REF!</definedName>
    <definedName name="fcfg" localSheetId="22">'[3]DCF old'!#REF!</definedName>
    <definedName name="fcfg" localSheetId="5">'[3]DCF old'!#REF!</definedName>
    <definedName name="fcfg" localSheetId="9">'[3]DCF old'!#REF!</definedName>
    <definedName name="fcfg" localSheetId="2">'[3]DCF old'!#REF!</definedName>
    <definedName name="fcfg" localSheetId="26">'[3]DCF old'!#REF!</definedName>
    <definedName name="fcfg">'[3]DCF old'!#REF!</definedName>
    <definedName name="fcfps" localSheetId="4">'[3]DCF old'!#REF!</definedName>
    <definedName name="fcfps" localSheetId="15">'[3]DCF old'!#REF!</definedName>
    <definedName name="fcfps" localSheetId="22">'[3]DCF old'!#REF!</definedName>
    <definedName name="fcfps" localSheetId="5">'[3]DCF old'!#REF!</definedName>
    <definedName name="fcfps" localSheetId="9">'[3]DCF old'!#REF!</definedName>
    <definedName name="fcfps" localSheetId="2">'[3]DCF old'!#REF!</definedName>
    <definedName name="fcfps" localSheetId="26">'[3]DCF old'!#REF!</definedName>
    <definedName name="fcfps">'[3]DCF old'!#REF!</definedName>
    <definedName name="fcfps_stax" localSheetId="4">'[3]DCF old'!#REF!</definedName>
    <definedName name="fcfps_stax" localSheetId="15">'[3]DCF old'!#REF!</definedName>
    <definedName name="fcfps_stax" localSheetId="22">'[3]DCF old'!#REF!</definedName>
    <definedName name="fcfps_stax" localSheetId="5">'[3]DCF old'!#REF!</definedName>
    <definedName name="fcfps_stax" localSheetId="9">'[3]DCF old'!#REF!</definedName>
    <definedName name="fcfps_stax" localSheetId="2">'[3]DCF old'!#REF!</definedName>
    <definedName name="fcfps_stax" localSheetId="26">'[3]DCF old'!#REF!</definedName>
    <definedName name="fcfps_stax">'[3]DCF old'!#REF!</definedName>
    <definedName name="fcfps_tax" localSheetId="4">'[3]DCF old'!#REF!</definedName>
    <definedName name="fcfps_tax" localSheetId="15">'[3]DCF old'!#REF!</definedName>
    <definedName name="fcfps_tax" localSheetId="22">'[3]DCF old'!#REF!</definedName>
    <definedName name="fcfps_tax" localSheetId="5">'[3]DCF old'!#REF!</definedName>
    <definedName name="fcfps_tax" localSheetId="9">'[3]DCF old'!#REF!</definedName>
    <definedName name="fcfps_tax" localSheetId="2">'[3]DCF old'!#REF!</definedName>
    <definedName name="fcfps_tax" localSheetId="26">'[3]DCF old'!#REF!</definedName>
    <definedName name="fcfps_tax">'[3]DCF old'!#REF!</definedName>
    <definedName name="FGHFG">#N/A</definedName>
    <definedName name="FIGGE" localSheetId="4">#REF!</definedName>
    <definedName name="FIGGE" localSheetId="15">#REF!</definedName>
    <definedName name="FIGGE" localSheetId="22">#REF!</definedName>
    <definedName name="FIGGE" localSheetId="5">#REF!</definedName>
    <definedName name="FIGGE" localSheetId="9">#REF!</definedName>
    <definedName name="FIGGE" localSheetId="2">#REF!</definedName>
    <definedName name="FIGGE" localSheetId="26">#REF!</definedName>
    <definedName name="FIGGE">#REF!</definedName>
    <definedName name="Finaldiv" localSheetId="4">#REF!</definedName>
    <definedName name="Finaldiv" localSheetId="15">#REF!</definedName>
    <definedName name="Finaldiv" localSheetId="22">#REF!</definedName>
    <definedName name="Finaldiv" localSheetId="5">#REF!</definedName>
    <definedName name="Finaldiv" localSheetId="9">#REF!</definedName>
    <definedName name="Finaldiv" localSheetId="2">#REF!</definedName>
    <definedName name="Finaldiv" localSheetId="26">#REF!</definedName>
    <definedName name="Finaldiv">#REF!</definedName>
    <definedName name="findata_bs" localSheetId="4">#REF!</definedName>
    <definedName name="findata_bs" localSheetId="15">#REF!</definedName>
    <definedName name="findata_bs" localSheetId="22">#REF!</definedName>
    <definedName name="findata_bs" localSheetId="5">#REF!</definedName>
    <definedName name="findata_bs" localSheetId="9">#REF!</definedName>
    <definedName name="findata_bs" localSheetId="2">#REF!</definedName>
    <definedName name="findata_bs" localSheetId="26">#REF!</definedName>
    <definedName name="findata_bs">#REF!</definedName>
    <definedName name="findata_fr" localSheetId="4">#REF!</definedName>
    <definedName name="findata_fr" localSheetId="15">#REF!</definedName>
    <definedName name="findata_fr" localSheetId="22">#REF!</definedName>
    <definedName name="findata_fr" localSheetId="5">#REF!</definedName>
    <definedName name="findata_fr" localSheetId="9">#REF!</definedName>
    <definedName name="findata_fr" localSheetId="2">#REF!</definedName>
    <definedName name="findata_fr" localSheetId="26">#REF!</definedName>
    <definedName name="findata_fr">#REF!</definedName>
    <definedName name="findata_is" localSheetId="4">#REF!</definedName>
    <definedName name="findata_is" localSheetId="15">#REF!</definedName>
    <definedName name="findata_is" localSheetId="22">#REF!</definedName>
    <definedName name="findata_is" localSheetId="5">#REF!</definedName>
    <definedName name="findata_is" localSheetId="9">#REF!</definedName>
    <definedName name="findata_is" localSheetId="2">#REF!</definedName>
    <definedName name="findata_is" localSheetId="26">#REF!</definedName>
    <definedName name="findata_is">#REF!</definedName>
    <definedName name="findata_qdata" localSheetId="4">#REF!</definedName>
    <definedName name="findata_qdata" localSheetId="15">#REF!</definedName>
    <definedName name="findata_qdata" localSheetId="22">#REF!</definedName>
    <definedName name="findata_qdata" localSheetId="5">#REF!</definedName>
    <definedName name="findata_qdata" localSheetId="9">#REF!</definedName>
    <definedName name="findata_qdata" localSheetId="2">#REF!</definedName>
    <definedName name="findata_qdata" localSheetId="26">#REF!</definedName>
    <definedName name="findata_qdata">#REF!</definedName>
    <definedName name="findata_stock" localSheetId="4">#REF!</definedName>
    <definedName name="findata_stock" localSheetId="15">#REF!</definedName>
    <definedName name="findata_stock" localSheetId="22">#REF!</definedName>
    <definedName name="findata_stock" localSheetId="5">#REF!</definedName>
    <definedName name="findata_stock" localSheetId="9">#REF!</definedName>
    <definedName name="findata_stock" localSheetId="2">#REF!</definedName>
    <definedName name="findata_stock" localSheetId="26">#REF!</definedName>
    <definedName name="findata_stock">#REF!</definedName>
    <definedName name="First_code" localSheetId="4">#REF!</definedName>
    <definedName name="First_code" localSheetId="15">#REF!</definedName>
    <definedName name="First_code" localSheetId="22">#REF!</definedName>
    <definedName name="First_code" localSheetId="5">#REF!</definedName>
    <definedName name="First_code" localSheetId="9">#REF!</definedName>
    <definedName name="First_code" localSheetId="2">#REF!</definedName>
    <definedName name="First_code" localSheetId="26">#REF!</definedName>
    <definedName name="First_code">#REF!</definedName>
    <definedName name="First_DT" localSheetId="4">#REF!</definedName>
    <definedName name="First_DT" localSheetId="15">#REF!</definedName>
    <definedName name="First_DT" localSheetId="22">#REF!</definedName>
    <definedName name="First_DT" localSheetId="5">#REF!</definedName>
    <definedName name="First_DT" localSheetId="9">#REF!</definedName>
    <definedName name="First_DT" localSheetId="2">#REF!</definedName>
    <definedName name="First_DT" localSheetId="26">#REF!</definedName>
    <definedName name="First_DT">#REF!</definedName>
    <definedName name="first_est" localSheetId="4">#REF!</definedName>
    <definedName name="first_est" localSheetId="15">#REF!</definedName>
    <definedName name="first_est" localSheetId="22">#REF!</definedName>
    <definedName name="first_est" localSheetId="5">#REF!</definedName>
    <definedName name="first_est" localSheetId="9">#REF!</definedName>
    <definedName name="first_est" localSheetId="2">#REF!</definedName>
    <definedName name="first_est" localSheetId="26">#REF!</definedName>
    <definedName name="first_est">#REF!</definedName>
    <definedName name="firstprognosticyear" localSheetId="4">'[3]DCF old'!#REF!</definedName>
    <definedName name="firstprognosticyear" localSheetId="15">'[3]DCF old'!#REF!</definedName>
    <definedName name="firstprognosticyear" localSheetId="22">'[3]DCF old'!#REF!</definedName>
    <definedName name="firstprognosticyear" localSheetId="5">'[3]DCF old'!#REF!</definedName>
    <definedName name="firstprognosticyear" localSheetId="9">'[3]DCF old'!#REF!</definedName>
    <definedName name="firstprognosticyear" localSheetId="2">'[3]DCF old'!#REF!</definedName>
    <definedName name="firstprognosticyear" localSheetId="26">'[3]DCF old'!#REF!</definedName>
    <definedName name="firstprognosticyear">'[3]DCF old'!#REF!</definedName>
    <definedName name="firstyear">'[3]DCF old'!$C$12:$E$12</definedName>
    <definedName name="fix_as" localSheetId="4">'[3]DCF old'!#REF!</definedName>
    <definedName name="fix_as" localSheetId="15">'[3]DCF old'!#REF!</definedName>
    <definedName name="fix_as" localSheetId="22">'[3]DCF old'!#REF!</definedName>
    <definedName name="fix_as" localSheetId="5">'[3]DCF old'!#REF!</definedName>
    <definedName name="fix_as" localSheetId="9">'[3]DCF old'!#REF!</definedName>
    <definedName name="fix_as" localSheetId="2">'[3]DCF old'!#REF!</definedName>
    <definedName name="fix_as" localSheetId="26">'[3]DCF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5">#REF!</definedName>
    <definedName name="fixedcosts" localSheetId="22">#REF!</definedName>
    <definedName name="fixedcosts" localSheetId="5">#REF!</definedName>
    <definedName name="fixedcosts" localSheetId="9">#REF!</definedName>
    <definedName name="fixedcosts" localSheetId="2">#REF!</definedName>
    <definedName name="fixedcosts" localSheetId="26">#REF!</definedName>
    <definedName name="fixedcosts">#REF!</definedName>
    <definedName name="Fore_taxrate_NonRecLoss" localSheetId="4">#REF!</definedName>
    <definedName name="Fore_taxrate_NonRecLoss" localSheetId="15">#REF!</definedName>
    <definedName name="Fore_taxrate_NonRecLoss" localSheetId="22">#REF!</definedName>
    <definedName name="Fore_taxrate_NonRecLoss" localSheetId="5">#REF!</definedName>
    <definedName name="Fore_taxrate_NonRecLoss" localSheetId="9">#REF!</definedName>
    <definedName name="Fore_taxrate_NonRecLoss" localSheetId="2">#REF!</definedName>
    <definedName name="Fore_taxrate_NonRecLoss" localSheetId="26">#REF!</definedName>
    <definedName name="Fore_taxrate_NonRecLoss">#REF!</definedName>
    <definedName name="Forex_differences" localSheetId="4">#REF!</definedName>
    <definedName name="Forex_differences" localSheetId="15">#REF!</definedName>
    <definedName name="Forex_differences" localSheetId="22">#REF!</definedName>
    <definedName name="Forex_differences" localSheetId="5">#REF!</definedName>
    <definedName name="Forex_differences" localSheetId="9">#REF!</definedName>
    <definedName name="Forex_differences" localSheetId="2">#REF!</definedName>
    <definedName name="Forex_differences" localSheetId="26">#REF!</definedName>
    <definedName name="Forex_differences">#REF!</definedName>
    <definedName name="fpdata" localSheetId="4">#REF!</definedName>
    <definedName name="fpdata" localSheetId="15">#REF!</definedName>
    <definedName name="fpdata" localSheetId="22">#REF!</definedName>
    <definedName name="fpdata" localSheetId="5">#REF!</definedName>
    <definedName name="fpdata" localSheetId="9">#REF!</definedName>
    <definedName name="fpdata" localSheetId="2">#REF!</definedName>
    <definedName name="fpdata" localSheetId="26">#REF!</definedName>
    <definedName name="fpdata">#REF!</definedName>
    <definedName name="fptable" localSheetId="4">#REF!</definedName>
    <definedName name="fptable" localSheetId="15">#REF!</definedName>
    <definedName name="fptable" localSheetId="22">#REF!</definedName>
    <definedName name="fptable" localSheetId="5">#REF!</definedName>
    <definedName name="fptable" localSheetId="9">#REF!</definedName>
    <definedName name="fptable" localSheetId="2">#REF!</definedName>
    <definedName name="fptable" localSheetId="26">#REF!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5">#REF!</definedName>
    <definedName name="France" localSheetId="22">#REF!</definedName>
    <definedName name="France" localSheetId="5">#REF!</definedName>
    <definedName name="France" localSheetId="9">#REF!</definedName>
    <definedName name="France" localSheetId="2">#REF!</definedName>
    <definedName name="France" localSheetId="26">#REF!</definedName>
    <definedName name="France">#REF!</definedName>
    <definedName name="France_w" localSheetId="4">#REF!</definedName>
    <definedName name="France_w" localSheetId="15">#REF!</definedName>
    <definedName name="France_w" localSheetId="22">#REF!</definedName>
    <definedName name="France_w" localSheetId="5">#REF!</definedName>
    <definedName name="France_w" localSheetId="9">#REF!</definedName>
    <definedName name="France_w" localSheetId="2">#REF!</definedName>
    <definedName name="France_w" localSheetId="26">#REF!</definedName>
    <definedName name="France_w">#REF!</definedName>
    <definedName name="Free_cash_flow">[8]DCF_VDF!$C$23:$AZ$23</definedName>
    <definedName name="Free_Float" localSheetId="4">#REF!</definedName>
    <definedName name="Free_Float" localSheetId="15">#REF!</definedName>
    <definedName name="Free_Float" localSheetId="22">#REF!</definedName>
    <definedName name="Free_Float" localSheetId="5">#REF!</definedName>
    <definedName name="Free_Float" localSheetId="9">#REF!</definedName>
    <definedName name="Free_Float" localSheetId="2">#REF!</definedName>
    <definedName name="Free_Float" localSheetId="26">#REF!</definedName>
    <definedName name="Free_Float">#REF!</definedName>
    <definedName name="FREUD_CHECK_SIDE">TRUE</definedName>
    <definedName name="Freud_Company_Abbr" localSheetId="4">#REF!</definedName>
    <definedName name="Freud_Company_Abbr" localSheetId="15">#REF!</definedName>
    <definedName name="Freud_Company_Abbr" localSheetId="22">#REF!</definedName>
    <definedName name="Freud_Company_Abbr" localSheetId="5">#REF!</definedName>
    <definedName name="Freud_Company_Abbr" localSheetId="9">#REF!</definedName>
    <definedName name="Freud_Company_Abbr" localSheetId="2">#REF!</definedName>
    <definedName name="Freud_Company_Abbr" localSheetId="26">#REF!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5">#REF!</definedName>
    <definedName name="Freud_Summ_Div" localSheetId="22">#REF!</definedName>
    <definedName name="Freud_Summ_Div" localSheetId="5">#REF!</definedName>
    <definedName name="Freud_Summ_Div" localSheetId="9">#REF!</definedName>
    <definedName name="Freud_Summ_Div" localSheetId="2">#REF!</definedName>
    <definedName name="Freud_Summ_Div" localSheetId="26">#REF!</definedName>
    <definedName name="Freud_Summ_Div">#REF!</definedName>
    <definedName name="Freud_Summ_Full" localSheetId="4">#REF!</definedName>
    <definedName name="Freud_Summ_Full" localSheetId="15">#REF!</definedName>
    <definedName name="Freud_Summ_Full" localSheetId="22">#REF!</definedName>
    <definedName name="Freud_Summ_Full" localSheetId="5">#REF!</definedName>
    <definedName name="Freud_Summ_Full" localSheetId="9">#REF!</definedName>
    <definedName name="Freud_Summ_Full" localSheetId="2">#REF!</definedName>
    <definedName name="Freud_Summ_Full" localSheetId="26">#REF!</definedName>
    <definedName name="Freud_Summ_Full">#REF!</definedName>
    <definedName name="Freud_Summ_Geog" localSheetId="4">#REF!</definedName>
    <definedName name="Freud_Summ_Geog" localSheetId="15">#REF!</definedName>
    <definedName name="Freud_Summ_Geog" localSheetId="22">#REF!</definedName>
    <definedName name="Freud_Summ_Geog" localSheetId="5">#REF!</definedName>
    <definedName name="Freud_Summ_Geog" localSheetId="9">#REF!</definedName>
    <definedName name="Freud_Summ_Geog" localSheetId="2">#REF!</definedName>
    <definedName name="Freud_Summ_Geog" localSheetId="26">#REF!</definedName>
    <definedName name="Freud_Summ_Geog">#REF!</definedName>
    <definedName name="Freud_Summ_Half" localSheetId="4">#REF!</definedName>
    <definedName name="Freud_Summ_Half" localSheetId="15">#REF!</definedName>
    <definedName name="Freud_Summ_Half" localSheetId="22">#REF!</definedName>
    <definedName name="Freud_Summ_Half" localSheetId="5">#REF!</definedName>
    <definedName name="Freud_Summ_Half" localSheetId="9">#REF!</definedName>
    <definedName name="Freud_Summ_Half" localSheetId="2">#REF!</definedName>
    <definedName name="Freud_Summ_Half" localSheetId="26">#REF!</definedName>
    <definedName name="Freud_Summ_Half">#REF!</definedName>
    <definedName name="FREUD_SUMMARY_COMP_ABBR">"BAA"</definedName>
    <definedName name="FREUDLINK">1</definedName>
    <definedName name="fsd" localSheetId="4">#REF!</definedName>
    <definedName name="fsd" localSheetId="15">#REF!</definedName>
    <definedName name="fsd" localSheetId="22">#REF!</definedName>
    <definedName name="fsd" localSheetId="5">#REF!</definedName>
    <definedName name="fsd" localSheetId="9">#REF!</definedName>
    <definedName name="fsd" localSheetId="2">#REF!</definedName>
    <definedName name="fsd" localSheetId="26">#REF!</definedName>
    <definedName name="fsd">#REF!</definedName>
    <definedName name="Full_Year_Figures" localSheetId="4">#REF!</definedName>
    <definedName name="Full_Year_Figures" localSheetId="15">#REF!</definedName>
    <definedName name="Full_Year_Figures" localSheetId="22">#REF!</definedName>
    <definedName name="Full_Year_Figures" localSheetId="5">#REF!</definedName>
    <definedName name="Full_Year_Figures" localSheetId="9">#REF!</definedName>
    <definedName name="Full_Year_Figures" localSheetId="2">#REF!</definedName>
    <definedName name="Full_Year_Figures" localSheetId="26">#REF!</definedName>
    <definedName name="Full_Year_Figures">#REF!</definedName>
    <definedName name="fxbpe" localSheetId="4">[19]Sheet1!#REF!</definedName>
    <definedName name="fxbpe" localSheetId="15">[19]Sheet1!#REF!</definedName>
    <definedName name="fxbpe" localSheetId="22">[19]Sheet1!#REF!</definedName>
    <definedName name="fxbpe" localSheetId="5">[19]Sheet1!#REF!</definedName>
    <definedName name="fxbpe" localSheetId="9">[19]Sheet1!#REF!</definedName>
    <definedName name="fxbpe" localSheetId="2">[19]Sheet1!#REF!</definedName>
    <definedName name="fxbpe" localSheetId="26">[19]Sheet1!#REF!</definedName>
    <definedName name="fxbpe">[19]Sheet1!#REF!</definedName>
    <definedName name="fxbpep" localSheetId="4">[19]Sheet1!#REF!</definedName>
    <definedName name="fxbpep" localSheetId="15">[19]Sheet1!#REF!</definedName>
    <definedName name="fxbpep" localSheetId="22">[19]Sheet1!#REF!</definedName>
    <definedName name="fxbpep" localSheetId="5">[19]Sheet1!#REF!</definedName>
    <definedName name="fxbpep" localSheetId="9">[19]Sheet1!#REF!</definedName>
    <definedName name="fxbpep" localSheetId="2">[19]Sheet1!#REF!</definedName>
    <definedName name="fxbpep" localSheetId="26">[19]Sheet1!#REF!</definedName>
    <definedName name="fxbpep">[19]Sheet1!#REF!</definedName>
    <definedName name="fxbpna" localSheetId="4">[19]Sheet1!#REF!</definedName>
    <definedName name="fxbpna" localSheetId="15">[19]Sheet1!#REF!</definedName>
    <definedName name="fxbpna" localSheetId="22">[19]Sheet1!#REF!</definedName>
    <definedName name="fxbpna" localSheetId="5">[19]Sheet1!#REF!</definedName>
    <definedName name="fxbpna" localSheetId="9">[19]Sheet1!#REF!</definedName>
    <definedName name="fxbpna" localSheetId="2">[19]Sheet1!#REF!</definedName>
    <definedName name="fxbpna" localSheetId="26">[19]Sheet1!#REF!</definedName>
    <definedName name="fxbpna">[19]Sheet1!#REF!</definedName>
    <definedName name="fxbpnap" localSheetId="4">[19]Sheet1!#REF!</definedName>
    <definedName name="fxbpnap" localSheetId="15">[19]Sheet1!#REF!</definedName>
    <definedName name="fxbpnap" localSheetId="22">[19]Sheet1!#REF!</definedName>
    <definedName name="fxbpnap" localSheetId="5">[19]Sheet1!#REF!</definedName>
    <definedName name="fxbpnap" localSheetId="9">[19]Sheet1!#REF!</definedName>
    <definedName name="fxbpnap" localSheetId="2">[19]Sheet1!#REF!</definedName>
    <definedName name="fxbpnap" localSheetId="26">[19]Sheet1!#REF!</definedName>
    <definedName name="fxbpnap">[19]Sheet1!#REF!</definedName>
    <definedName name="fxdm">[20]Master!$A$128:$IV$128</definedName>
    <definedName name="fxfp" localSheetId="4">[19]Sheet1!#REF!</definedName>
    <definedName name="fxfp" localSheetId="15">[19]Sheet1!#REF!</definedName>
    <definedName name="fxfp" localSheetId="22">[19]Sheet1!#REF!</definedName>
    <definedName name="fxfp" localSheetId="5">[19]Sheet1!#REF!</definedName>
    <definedName name="fxfp" localSheetId="9">[19]Sheet1!#REF!</definedName>
    <definedName name="fxfp" localSheetId="2">[19]Sheet1!#REF!</definedName>
    <definedName name="fxfp" localSheetId="26">[19]Sheet1!#REF!</definedName>
    <definedName name="fxfp">[19]Sheet1!#REF!</definedName>
    <definedName name="fxfpp" localSheetId="4">[19]Sheet1!#REF!</definedName>
    <definedName name="fxfpp" localSheetId="15">[19]Sheet1!#REF!</definedName>
    <definedName name="fxfpp" localSheetId="22">[19]Sheet1!#REF!</definedName>
    <definedName name="fxfpp" localSheetId="5">[19]Sheet1!#REF!</definedName>
    <definedName name="fxfpp" localSheetId="9">[19]Sheet1!#REF!</definedName>
    <definedName name="fxfpp" localSheetId="2">[19]Sheet1!#REF!</definedName>
    <definedName name="fxfpp" localSheetId="26">[19]Sheet1!#REF!</definedName>
    <definedName name="fxfpp">[19]Sheet1!#REF!</definedName>
    <definedName name="fxoth" localSheetId="4">[19]Sheet1!#REF!</definedName>
    <definedName name="fxoth" localSheetId="15">[19]Sheet1!#REF!</definedName>
    <definedName name="fxoth" localSheetId="22">[19]Sheet1!#REF!</definedName>
    <definedName name="fxoth" localSheetId="5">[19]Sheet1!#REF!</definedName>
    <definedName name="fxoth" localSheetId="9">[19]Sheet1!#REF!</definedName>
    <definedName name="fxoth" localSheetId="2">[19]Sheet1!#REF!</definedName>
    <definedName name="fxoth" localSheetId="26">[19]Sheet1!#REF!</definedName>
    <definedName name="fxoth">[19]Sheet1!#REF!</definedName>
    <definedName name="fxothp" localSheetId="4">[19]Sheet1!#REF!</definedName>
    <definedName name="fxothp" localSheetId="15">[19]Sheet1!#REF!</definedName>
    <definedName name="fxothp" localSheetId="22">[19]Sheet1!#REF!</definedName>
    <definedName name="fxothp" localSheetId="5">[19]Sheet1!#REF!</definedName>
    <definedName name="fxothp" localSheetId="9">[19]Sheet1!#REF!</definedName>
    <definedName name="fxothp" localSheetId="2">[19]Sheet1!#REF!</definedName>
    <definedName name="fxothp" localSheetId="26">[19]Sheet1!#REF!</definedName>
    <definedName name="fxothp">[19]Sheet1!#REF!</definedName>
    <definedName name="fxsec" localSheetId="4">[19]Sheet1!#REF!</definedName>
    <definedName name="fxsec" localSheetId="15">[19]Sheet1!#REF!</definedName>
    <definedName name="fxsec" localSheetId="22">[19]Sheet1!#REF!</definedName>
    <definedName name="fxsec" localSheetId="5">[19]Sheet1!#REF!</definedName>
    <definedName name="fxsec" localSheetId="9">[19]Sheet1!#REF!</definedName>
    <definedName name="fxsec" localSheetId="2">[19]Sheet1!#REF!</definedName>
    <definedName name="fxsec" localSheetId="26">[19]Sheet1!#REF!</definedName>
    <definedName name="fxsec">[19]Sheet1!#REF!</definedName>
    <definedName name="fxsecp" localSheetId="4">[19]Sheet1!#REF!</definedName>
    <definedName name="fxsecp" localSheetId="15">[19]Sheet1!#REF!</definedName>
    <definedName name="fxsecp" localSheetId="22">[19]Sheet1!#REF!</definedName>
    <definedName name="fxsecp" localSheetId="5">[19]Sheet1!#REF!</definedName>
    <definedName name="fxsecp" localSheetId="9">[19]Sheet1!#REF!</definedName>
    <definedName name="fxsecp" localSheetId="2">[19]Sheet1!#REF!</definedName>
    <definedName name="fxsecp" localSheetId="26">[19]Sheet1!#REF!</definedName>
    <definedName name="fxsecp">[19]Sheet1!#REF!</definedName>
    <definedName name="fxusp" localSheetId="4">[19]Sheet1!#REF!</definedName>
    <definedName name="fxusp" localSheetId="15">[19]Sheet1!#REF!</definedName>
    <definedName name="fxusp" localSheetId="22">[19]Sheet1!#REF!</definedName>
    <definedName name="fxusp" localSheetId="5">[19]Sheet1!#REF!</definedName>
    <definedName name="fxusp" localSheetId="9">[19]Sheet1!#REF!</definedName>
    <definedName name="fxusp" localSheetId="2">[19]Sheet1!#REF!</definedName>
    <definedName name="fxusp" localSheetId="26">[19]Sheet1!#REF!</definedName>
    <definedName name="fxusp">[19]Sheet1!#REF!</definedName>
    <definedName name="G" localSheetId="4">#REF!</definedName>
    <definedName name="G" localSheetId="15">#REF!</definedName>
    <definedName name="G" localSheetId="22">#REF!</definedName>
    <definedName name="G" localSheetId="5">#REF!</definedName>
    <definedName name="G" localSheetId="9">#REF!</definedName>
    <definedName name="G" localSheetId="2">#REF!</definedName>
    <definedName name="G" localSheetId="26">#REF!</definedName>
    <definedName name="G">#REF!</definedName>
    <definedName name="g_2" localSheetId="4">#REF!</definedName>
    <definedName name="g_2" localSheetId="15">#REF!</definedName>
    <definedName name="g_2" localSheetId="22">#REF!</definedName>
    <definedName name="g_2" localSheetId="5">#REF!</definedName>
    <definedName name="g_2" localSheetId="9">#REF!</definedName>
    <definedName name="g_2" localSheetId="2">#REF!</definedName>
    <definedName name="g_2" localSheetId="26">#REF!</definedName>
    <definedName name="g_2">#REF!</definedName>
    <definedName name="GBP">[2]CCY!$C$762</definedName>
    <definedName name="gcf">'[3]DCF old'!$I$15:$U$15</definedName>
    <definedName name="GDGD">#N/A</definedName>
    <definedName name="gearing_00" localSheetId="4">#REF!</definedName>
    <definedName name="gearing_00" localSheetId="15">#REF!</definedName>
    <definedName name="gearing_00" localSheetId="22">#REF!</definedName>
    <definedName name="gearing_00" localSheetId="5">#REF!</definedName>
    <definedName name="gearing_00" localSheetId="9">#REF!</definedName>
    <definedName name="gearing_00" localSheetId="2">#REF!</definedName>
    <definedName name="gearing_00" localSheetId="26">#REF!</definedName>
    <definedName name="gearing_00">#REF!</definedName>
    <definedName name="gearing_01" localSheetId="4">#REF!</definedName>
    <definedName name="gearing_01" localSheetId="15">#REF!</definedName>
    <definedName name="gearing_01" localSheetId="22">#REF!</definedName>
    <definedName name="gearing_01" localSheetId="5">#REF!</definedName>
    <definedName name="gearing_01" localSheetId="9">#REF!</definedName>
    <definedName name="gearing_01" localSheetId="2">#REF!</definedName>
    <definedName name="gearing_01" localSheetId="26">#REF!</definedName>
    <definedName name="gearing_01">#REF!</definedName>
    <definedName name="gearing_02" localSheetId="4">#REF!</definedName>
    <definedName name="gearing_02" localSheetId="15">#REF!</definedName>
    <definedName name="gearing_02" localSheetId="22">#REF!</definedName>
    <definedName name="gearing_02" localSheetId="5">#REF!</definedName>
    <definedName name="gearing_02" localSheetId="9">#REF!</definedName>
    <definedName name="gearing_02" localSheetId="2">#REF!</definedName>
    <definedName name="gearing_02" localSheetId="26">#REF!</definedName>
    <definedName name="gearing_02">#REF!</definedName>
    <definedName name="gearing_03">[1]CASINO2!$W$629</definedName>
    <definedName name="gearing_99" localSheetId="4">#REF!</definedName>
    <definedName name="gearing_99" localSheetId="15">#REF!</definedName>
    <definedName name="gearing_99" localSheetId="22">#REF!</definedName>
    <definedName name="gearing_99" localSheetId="5">#REF!</definedName>
    <definedName name="gearing_99" localSheetId="9">#REF!</definedName>
    <definedName name="gearing_99" localSheetId="2">#REF!</definedName>
    <definedName name="gearing_99" localSheetId="26">#REF!</definedName>
    <definedName name="gearing_99">#REF!</definedName>
    <definedName name="Germany" localSheetId="4">#REF!</definedName>
    <definedName name="Germany" localSheetId="15">#REF!</definedName>
    <definedName name="Germany" localSheetId="22">#REF!</definedName>
    <definedName name="Germany" localSheetId="5">#REF!</definedName>
    <definedName name="Germany" localSheetId="9">#REF!</definedName>
    <definedName name="Germany" localSheetId="2">#REF!</definedName>
    <definedName name="Germany" localSheetId="26">#REF!</definedName>
    <definedName name="Germany">#REF!</definedName>
    <definedName name="Germany_Sales" localSheetId="4">#REF!</definedName>
    <definedName name="Germany_Sales" localSheetId="15">#REF!</definedName>
    <definedName name="Germany_Sales" localSheetId="22">#REF!</definedName>
    <definedName name="Germany_Sales" localSheetId="5">#REF!</definedName>
    <definedName name="Germany_Sales" localSheetId="9">#REF!</definedName>
    <definedName name="Germany_Sales" localSheetId="2">#REF!</definedName>
    <definedName name="Germany_Sales" localSheetId="26">#REF!</definedName>
    <definedName name="Germany_Sales">#REF!</definedName>
    <definedName name="Germany_w" localSheetId="4">#REF!</definedName>
    <definedName name="Germany_w" localSheetId="15">#REF!</definedName>
    <definedName name="Germany_w" localSheetId="22">#REF!</definedName>
    <definedName name="Germany_w" localSheetId="5">#REF!</definedName>
    <definedName name="Germany_w" localSheetId="9">#REF!</definedName>
    <definedName name="Germany_w" localSheetId="2">#REF!</definedName>
    <definedName name="Germany_w" localSheetId="26">#REF!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5">[8]NOPAT_VDF!#REF!</definedName>
    <definedName name="Gross_inc_growth" localSheetId="22">[8]NOPAT_VDF!#REF!</definedName>
    <definedName name="Gross_inc_growth" localSheetId="5">[8]NOPAT_VDF!#REF!</definedName>
    <definedName name="Gross_inc_growth" localSheetId="9">[8]NOPAT_VDF!#REF!</definedName>
    <definedName name="Gross_inc_growth" localSheetId="2">[8]NOPAT_VDF!#REF!</definedName>
    <definedName name="Gross_inc_growth" localSheetId="26">[8]NOPAT_VDF!#REF!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5">[8]Forecasts_VDF!#REF!</definedName>
    <definedName name="Gross_margin_fore" localSheetId="22">[8]Forecasts_VDF!#REF!</definedName>
    <definedName name="Gross_margin_fore" localSheetId="5">[8]Forecasts_VDF!#REF!</definedName>
    <definedName name="Gross_margin_fore" localSheetId="9">[8]Forecasts_VDF!#REF!</definedName>
    <definedName name="Gross_margin_fore" localSheetId="2">[8]Forecasts_VDF!#REF!</definedName>
    <definedName name="Gross_margin_fore" localSheetId="26">[8]Forecasts_VDF!#REF!</definedName>
    <definedName name="Gross_margin_fore">[8]Forecasts_VDF!#REF!</definedName>
    <definedName name="growth93" localSheetId="4">#REF!</definedName>
    <definedName name="growth93" localSheetId="15">#REF!</definedName>
    <definedName name="growth93" localSheetId="22">#REF!</definedName>
    <definedName name="growth93" localSheetId="5">#REF!</definedName>
    <definedName name="growth93" localSheetId="9">#REF!</definedName>
    <definedName name="growth93" localSheetId="2">#REF!</definedName>
    <definedName name="growth93" localSheetId="26">#REF!</definedName>
    <definedName name="growth93">#REF!</definedName>
    <definedName name="growth94" localSheetId="4">#REF!</definedName>
    <definedName name="growth94" localSheetId="15">#REF!</definedName>
    <definedName name="growth94" localSheetId="22">#REF!</definedName>
    <definedName name="growth94" localSheetId="5">#REF!</definedName>
    <definedName name="growth94" localSheetId="9">#REF!</definedName>
    <definedName name="growth94" localSheetId="2">#REF!</definedName>
    <definedName name="growth94" localSheetId="26">#REF!</definedName>
    <definedName name="growth94">#REF!</definedName>
    <definedName name="growth95" localSheetId="4">#REF!</definedName>
    <definedName name="growth95" localSheetId="15">#REF!</definedName>
    <definedName name="growth95" localSheetId="22">#REF!</definedName>
    <definedName name="growth95" localSheetId="5">#REF!</definedName>
    <definedName name="growth95" localSheetId="9">#REF!</definedName>
    <definedName name="growth95" localSheetId="2">#REF!</definedName>
    <definedName name="growth95" localSheetId="26">#REF!</definedName>
    <definedName name="growth95">#REF!</definedName>
    <definedName name="growth96" localSheetId="4">#REF!</definedName>
    <definedName name="growth96" localSheetId="15">#REF!</definedName>
    <definedName name="growth96" localSheetId="22">#REF!</definedName>
    <definedName name="growth96" localSheetId="5">#REF!</definedName>
    <definedName name="growth96" localSheetId="9">#REF!</definedName>
    <definedName name="growth96" localSheetId="2">#REF!</definedName>
    <definedName name="growth96" localSheetId="26">#REF!</definedName>
    <definedName name="growth96">#REF!</definedName>
    <definedName name="GVKey">""</definedName>
    <definedName name="gw" localSheetId="4">'[3]DCF old'!#REF!</definedName>
    <definedName name="gw" localSheetId="15">'[3]DCF old'!#REF!</definedName>
    <definedName name="gw" localSheetId="22">'[3]DCF old'!#REF!</definedName>
    <definedName name="gw" localSheetId="5">'[3]DCF old'!#REF!</definedName>
    <definedName name="gw" localSheetId="9">'[3]DCF old'!#REF!</definedName>
    <definedName name="gw" localSheetId="2">'[3]DCF old'!#REF!</definedName>
    <definedName name="gw" localSheetId="26">'[3]DCF old'!#REF!</definedName>
    <definedName name="gw">'[3]DCF old'!#REF!</definedName>
    <definedName name="gw_acdep" localSheetId="4">'[3]DCF old'!#REF!</definedName>
    <definedName name="gw_acdep" localSheetId="15">'[3]DCF old'!#REF!</definedName>
    <definedName name="gw_acdep" localSheetId="22">'[3]DCF old'!#REF!</definedName>
    <definedName name="gw_acdep" localSheetId="5">'[3]DCF old'!#REF!</definedName>
    <definedName name="gw_acdep" localSheetId="9">'[3]DCF old'!#REF!</definedName>
    <definedName name="gw_acdep" localSheetId="2">'[3]DCF old'!#REF!</definedName>
    <definedName name="gw_acdep" localSheetId="26">'[3]DCF old'!#REF!</definedName>
    <definedName name="gw_acdep">'[3]DCF old'!#REF!</definedName>
    <definedName name="gw_gross" localSheetId="4">'[3]DCF old'!#REF!</definedName>
    <definedName name="gw_gross" localSheetId="15">'[3]DCF old'!#REF!</definedName>
    <definedName name="gw_gross" localSheetId="22">'[3]DCF old'!#REF!</definedName>
    <definedName name="gw_gross" localSheetId="5">'[3]DCF old'!#REF!</definedName>
    <definedName name="gw_gross" localSheetId="9">'[3]DCF old'!#REF!</definedName>
    <definedName name="gw_gross" localSheetId="2">'[3]DCF old'!#REF!</definedName>
    <definedName name="gw_gross" localSheetId="26">'[3]DCF old'!#REF!</definedName>
    <definedName name="gw_gross">'[3]DCF old'!#REF!</definedName>
    <definedName name="h" localSheetId="4">#REF!</definedName>
    <definedName name="h" localSheetId="15">#REF!</definedName>
    <definedName name="h" localSheetId="22">#REF!</definedName>
    <definedName name="h" localSheetId="5">#REF!</definedName>
    <definedName name="h" localSheetId="9">#REF!</definedName>
    <definedName name="h" localSheetId="2">#REF!</definedName>
    <definedName name="h" localSheetId="26">#REF!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5">#REF!</definedName>
    <definedName name="HINC" localSheetId="22">#REF!</definedName>
    <definedName name="HINC" localSheetId="5">#REF!</definedName>
    <definedName name="HINC" localSheetId="9">#REF!</definedName>
    <definedName name="HINC" localSheetId="2">#REF!</definedName>
    <definedName name="HINC" localSheetId="26">#REF!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5">#REF!</definedName>
    <definedName name="IBAssets" localSheetId="22">#REF!</definedName>
    <definedName name="IBAssets" localSheetId="5">#REF!</definedName>
    <definedName name="IBAssets" localSheetId="9">#REF!</definedName>
    <definedName name="IBAssets" localSheetId="2">#REF!</definedName>
    <definedName name="IBAssets" localSheetId="26">#REF!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5">[15]Global!#REF!</definedName>
    <definedName name="ic_aircraft_assets_book_1985" localSheetId="22">[15]Global!#REF!</definedName>
    <definedName name="ic_aircraft_assets_book_1985" localSheetId="5">[15]Global!#REF!</definedName>
    <definedName name="ic_aircraft_assets_book_1985" localSheetId="9">[15]Global!#REF!</definedName>
    <definedName name="ic_aircraft_assets_book_1985" localSheetId="2">[15]Global!#REF!</definedName>
    <definedName name="ic_aircraft_assets_book_1985" localSheetId="26">[15]Global!#REF!</definedName>
    <definedName name="ic_aircraft_assets_book_1985">[15]Global!#REF!</definedName>
    <definedName name="ic_aircraft_assets_book_1986" localSheetId="4">[15]Global!#REF!</definedName>
    <definedName name="ic_aircraft_assets_book_1986" localSheetId="15">[15]Global!#REF!</definedName>
    <definedName name="ic_aircraft_assets_book_1986" localSheetId="22">[15]Global!#REF!</definedName>
    <definedName name="ic_aircraft_assets_book_1986" localSheetId="5">[15]Global!#REF!</definedName>
    <definedName name="ic_aircraft_assets_book_1986" localSheetId="9">[15]Global!#REF!</definedName>
    <definedName name="ic_aircraft_assets_book_1986" localSheetId="2">[15]Global!#REF!</definedName>
    <definedName name="ic_aircraft_assets_book_1986" localSheetId="26">[15]Global!#REF!</definedName>
    <definedName name="ic_aircraft_assets_book_1986">[15]Global!#REF!</definedName>
    <definedName name="ic_aircraft_assets_book_1987" localSheetId="4">[15]Global!#REF!</definedName>
    <definedName name="ic_aircraft_assets_book_1987" localSheetId="15">[15]Global!#REF!</definedName>
    <definedName name="ic_aircraft_assets_book_1987" localSheetId="22">[15]Global!#REF!</definedName>
    <definedName name="ic_aircraft_assets_book_1987" localSheetId="5">[15]Global!#REF!</definedName>
    <definedName name="ic_aircraft_assets_book_1987" localSheetId="9">[15]Global!#REF!</definedName>
    <definedName name="ic_aircraft_assets_book_1987" localSheetId="2">[15]Global!#REF!</definedName>
    <definedName name="ic_aircraft_assets_book_1987" localSheetId="26">[15]Global!#REF!</definedName>
    <definedName name="ic_aircraft_assets_book_1987">[15]Global!#REF!</definedName>
    <definedName name="ic_aircraft_assets_book_1988" localSheetId="4">[15]Global!#REF!</definedName>
    <definedName name="ic_aircraft_assets_book_1988" localSheetId="15">[15]Global!#REF!</definedName>
    <definedName name="ic_aircraft_assets_book_1988" localSheetId="22">[15]Global!#REF!</definedName>
    <definedName name="ic_aircraft_assets_book_1988" localSheetId="5">[15]Global!#REF!</definedName>
    <definedName name="ic_aircraft_assets_book_1988" localSheetId="9">[15]Global!#REF!</definedName>
    <definedName name="ic_aircraft_assets_book_1988" localSheetId="2">[15]Global!#REF!</definedName>
    <definedName name="ic_aircraft_assets_book_1988" localSheetId="26">[15]Global!#REF!</definedName>
    <definedName name="ic_aircraft_assets_book_1988">[15]Global!#REF!</definedName>
    <definedName name="ic_aircraft_assets_book_1989" localSheetId="4">[15]Global!#REF!</definedName>
    <definedName name="ic_aircraft_assets_book_1989" localSheetId="15">[15]Global!#REF!</definedName>
    <definedName name="ic_aircraft_assets_book_1989" localSheetId="22">[15]Global!#REF!</definedName>
    <definedName name="ic_aircraft_assets_book_1989" localSheetId="5">[15]Global!#REF!</definedName>
    <definedName name="ic_aircraft_assets_book_1989" localSheetId="9">[15]Global!#REF!</definedName>
    <definedName name="ic_aircraft_assets_book_1989" localSheetId="2">[15]Global!#REF!</definedName>
    <definedName name="ic_aircraft_assets_book_1989" localSheetId="26">[15]Global!#REF!</definedName>
    <definedName name="ic_aircraft_assets_book_1989">[15]Global!#REF!</definedName>
    <definedName name="ic_aircraft_assets_book_1990" localSheetId="4">[15]Global!#REF!</definedName>
    <definedName name="ic_aircraft_assets_book_1990" localSheetId="15">[15]Global!#REF!</definedName>
    <definedName name="ic_aircraft_assets_book_1990" localSheetId="22">[15]Global!#REF!</definedName>
    <definedName name="ic_aircraft_assets_book_1990" localSheetId="5">[15]Global!#REF!</definedName>
    <definedName name="ic_aircraft_assets_book_1990" localSheetId="9">[15]Global!#REF!</definedName>
    <definedName name="ic_aircraft_assets_book_1990" localSheetId="2">[15]Global!#REF!</definedName>
    <definedName name="ic_aircraft_assets_book_1990" localSheetId="26">[15]Global!#REF!</definedName>
    <definedName name="ic_aircraft_assets_book_1990">[15]Global!#REF!</definedName>
    <definedName name="ic_aircraft_assets_book_1991" localSheetId="4">[15]Global!#REF!</definedName>
    <definedName name="ic_aircraft_assets_book_1991" localSheetId="15">[15]Global!#REF!</definedName>
    <definedName name="ic_aircraft_assets_book_1991" localSheetId="22">[15]Global!#REF!</definedName>
    <definedName name="ic_aircraft_assets_book_1991" localSheetId="5">[15]Global!#REF!</definedName>
    <definedName name="ic_aircraft_assets_book_1991" localSheetId="9">[15]Global!#REF!</definedName>
    <definedName name="ic_aircraft_assets_book_1991" localSheetId="2">[15]Global!#REF!</definedName>
    <definedName name="ic_aircraft_assets_book_1991" localSheetId="26">[15]Global!#REF!</definedName>
    <definedName name="ic_aircraft_assets_book_1991">[15]Global!#REF!</definedName>
    <definedName name="ic_aircraft_assets_book_1992" localSheetId="4">[15]Global!#REF!</definedName>
    <definedName name="ic_aircraft_assets_book_1992" localSheetId="15">[15]Global!#REF!</definedName>
    <definedName name="ic_aircraft_assets_book_1992" localSheetId="22">[15]Global!#REF!</definedName>
    <definedName name="ic_aircraft_assets_book_1992" localSheetId="5">[15]Global!#REF!</definedName>
    <definedName name="ic_aircraft_assets_book_1992" localSheetId="9">[15]Global!#REF!</definedName>
    <definedName name="ic_aircraft_assets_book_1992" localSheetId="2">[15]Global!#REF!</definedName>
    <definedName name="ic_aircraft_assets_book_1992" localSheetId="26">[15]Global!#REF!</definedName>
    <definedName name="ic_aircraft_assets_book_1992">[15]Global!#REF!</definedName>
    <definedName name="ic_aircraft_assets_book_1993" localSheetId="4">[15]Global!#REF!</definedName>
    <definedName name="ic_aircraft_assets_book_1993" localSheetId="15">[15]Global!#REF!</definedName>
    <definedName name="ic_aircraft_assets_book_1993" localSheetId="22">[15]Global!#REF!</definedName>
    <definedName name="ic_aircraft_assets_book_1993" localSheetId="5">[15]Global!#REF!</definedName>
    <definedName name="ic_aircraft_assets_book_1993" localSheetId="9">[15]Global!#REF!</definedName>
    <definedName name="ic_aircraft_assets_book_1993" localSheetId="2">[15]Global!#REF!</definedName>
    <definedName name="ic_aircraft_assets_book_1993" localSheetId="26">[15]Global!#REF!</definedName>
    <definedName name="ic_aircraft_assets_book_1993">[15]Global!#REF!</definedName>
    <definedName name="ic_aircraft_assets_book_1994" localSheetId="4">[15]Global!#REF!</definedName>
    <definedName name="ic_aircraft_assets_book_1994" localSheetId="15">[15]Global!#REF!</definedName>
    <definedName name="ic_aircraft_assets_book_1994" localSheetId="22">[15]Global!#REF!</definedName>
    <definedName name="ic_aircraft_assets_book_1994" localSheetId="5">[15]Global!#REF!</definedName>
    <definedName name="ic_aircraft_assets_book_1994" localSheetId="9">[15]Global!#REF!</definedName>
    <definedName name="ic_aircraft_assets_book_1994" localSheetId="2">[15]Global!#REF!</definedName>
    <definedName name="ic_aircraft_assets_book_1994" localSheetId="26">[15]Global!#REF!</definedName>
    <definedName name="ic_aircraft_assets_book_1994">[15]Global!#REF!</definedName>
    <definedName name="ic_aircraft_assets_book_1995" localSheetId="4">[15]Global!#REF!</definedName>
    <definedName name="ic_aircraft_assets_book_1995" localSheetId="15">[15]Global!#REF!</definedName>
    <definedName name="ic_aircraft_assets_book_1995" localSheetId="22">[15]Global!#REF!</definedName>
    <definedName name="ic_aircraft_assets_book_1995" localSheetId="5">[15]Global!#REF!</definedName>
    <definedName name="ic_aircraft_assets_book_1995" localSheetId="9">[15]Global!#REF!</definedName>
    <definedName name="ic_aircraft_assets_book_1995" localSheetId="2">[15]Global!#REF!</definedName>
    <definedName name="ic_aircraft_assets_book_1995" localSheetId="26">[15]Global!#REF!</definedName>
    <definedName name="ic_aircraft_assets_book_1995">[15]Global!#REF!</definedName>
    <definedName name="ic_aircraft_assets_book_1996" localSheetId="4">[15]Global!#REF!</definedName>
    <definedName name="ic_aircraft_assets_book_1996" localSheetId="15">[15]Global!#REF!</definedName>
    <definedName name="ic_aircraft_assets_book_1996" localSheetId="22">[15]Global!#REF!</definedName>
    <definedName name="ic_aircraft_assets_book_1996" localSheetId="5">[15]Global!#REF!</definedName>
    <definedName name="ic_aircraft_assets_book_1996" localSheetId="9">[15]Global!#REF!</definedName>
    <definedName name="ic_aircraft_assets_book_1996" localSheetId="2">[15]Global!#REF!</definedName>
    <definedName name="ic_aircraft_assets_book_1996" localSheetId="26">[15]Global!#REF!</definedName>
    <definedName name="ic_aircraft_assets_book_1996">[15]Global!#REF!</definedName>
    <definedName name="ic_aircraft_assets_book_1997" localSheetId="4">[15]Global!#REF!</definedName>
    <definedName name="ic_aircraft_assets_book_1997" localSheetId="15">[15]Global!#REF!</definedName>
    <definedName name="ic_aircraft_assets_book_1997" localSheetId="22">[15]Global!#REF!</definedName>
    <definedName name="ic_aircraft_assets_book_1997" localSheetId="5">[15]Global!#REF!</definedName>
    <definedName name="ic_aircraft_assets_book_1997" localSheetId="9">[15]Global!#REF!</definedName>
    <definedName name="ic_aircraft_assets_book_1997" localSheetId="2">[15]Global!#REF!</definedName>
    <definedName name="ic_aircraft_assets_book_1997" localSheetId="26">[15]Global!#REF!</definedName>
    <definedName name="ic_aircraft_assets_book_1997">[15]Global!#REF!</definedName>
    <definedName name="ic_aircraft_assets_book_1998" localSheetId="4">[15]Global!#REF!</definedName>
    <definedName name="ic_aircraft_assets_book_1998" localSheetId="15">[15]Global!#REF!</definedName>
    <definedName name="ic_aircraft_assets_book_1998" localSheetId="22">[15]Global!#REF!</definedName>
    <definedName name="ic_aircraft_assets_book_1998" localSheetId="5">[15]Global!#REF!</definedName>
    <definedName name="ic_aircraft_assets_book_1998" localSheetId="9">[15]Global!#REF!</definedName>
    <definedName name="ic_aircraft_assets_book_1998" localSheetId="2">[15]Global!#REF!</definedName>
    <definedName name="ic_aircraft_assets_book_1998" localSheetId="26">[15]Global!#REF!</definedName>
    <definedName name="ic_aircraft_assets_book_1998">[15]Global!#REF!</definedName>
    <definedName name="ic_aircraft_assets_book_1999" localSheetId="4">[15]Global!#REF!</definedName>
    <definedName name="ic_aircraft_assets_book_1999" localSheetId="15">[15]Global!#REF!</definedName>
    <definedName name="ic_aircraft_assets_book_1999" localSheetId="22">[15]Global!#REF!</definedName>
    <definedName name="ic_aircraft_assets_book_1999" localSheetId="5">[15]Global!#REF!</definedName>
    <definedName name="ic_aircraft_assets_book_1999" localSheetId="9">[15]Global!#REF!</definedName>
    <definedName name="ic_aircraft_assets_book_1999" localSheetId="2">[15]Global!#REF!</definedName>
    <definedName name="ic_aircraft_assets_book_1999" localSheetId="26">[15]Global!#REF!</definedName>
    <definedName name="ic_aircraft_assets_book_1999">[15]Global!#REF!</definedName>
    <definedName name="ic_aircraft_assets_book_2000" localSheetId="4">[15]Global!#REF!</definedName>
    <definedName name="ic_aircraft_assets_book_2000" localSheetId="15">[15]Global!#REF!</definedName>
    <definedName name="ic_aircraft_assets_book_2000" localSheetId="22">[15]Global!#REF!</definedName>
    <definedName name="ic_aircraft_assets_book_2000" localSheetId="5">[15]Global!#REF!</definedName>
    <definedName name="ic_aircraft_assets_book_2000" localSheetId="9">[15]Global!#REF!</definedName>
    <definedName name="ic_aircraft_assets_book_2000" localSheetId="2">[15]Global!#REF!</definedName>
    <definedName name="ic_aircraft_assets_book_2000" localSheetId="26">[15]Global!#REF!</definedName>
    <definedName name="ic_aircraft_assets_book_2000">[15]Global!#REF!</definedName>
    <definedName name="ic_aircraft_assets_book_2001" localSheetId="4">[15]Global!#REF!</definedName>
    <definedName name="ic_aircraft_assets_book_2001" localSheetId="15">[15]Global!#REF!</definedName>
    <definedName name="ic_aircraft_assets_book_2001" localSheetId="22">[15]Global!#REF!</definedName>
    <definedName name="ic_aircraft_assets_book_2001" localSheetId="5">[15]Global!#REF!</definedName>
    <definedName name="ic_aircraft_assets_book_2001" localSheetId="9">[15]Global!#REF!</definedName>
    <definedName name="ic_aircraft_assets_book_2001" localSheetId="2">[15]Global!#REF!</definedName>
    <definedName name="ic_aircraft_assets_book_2001" localSheetId="26">[15]Global!#REF!</definedName>
    <definedName name="ic_aircraft_assets_book_2001">[15]Global!#REF!</definedName>
    <definedName name="ic_aircraft_assets_book_2002" localSheetId="4">[15]Global!#REF!</definedName>
    <definedName name="ic_aircraft_assets_book_2002" localSheetId="15">[15]Global!#REF!</definedName>
    <definedName name="ic_aircraft_assets_book_2002" localSheetId="22">[15]Global!#REF!</definedName>
    <definedName name="ic_aircraft_assets_book_2002" localSheetId="5">[15]Global!#REF!</definedName>
    <definedName name="ic_aircraft_assets_book_2002" localSheetId="9">[15]Global!#REF!</definedName>
    <definedName name="ic_aircraft_assets_book_2002" localSheetId="2">[15]Global!#REF!</definedName>
    <definedName name="ic_aircraft_assets_book_2002" localSheetId="26">[15]Global!#REF!</definedName>
    <definedName name="ic_aircraft_assets_book_2002">[15]Global!#REF!</definedName>
    <definedName name="ic_aircraft_assets_book_2003" localSheetId="4">[15]Global!#REF!</definedName>
    <definedName name="ic_aircraft_assets_book_2003" localSheetId="15">[15]Global!#REF!</definedName>
    <definedName name="ic_aircraft_assets_book_2003" localSheetId="22">[15]Global!#REF!</definedName>
    <definedName name="ic_aircraft_assets_book_2003" localSheetId="5">[15]Global!#REF!</definedName>
    <definedName name="ic_aircraft_assets_book_2003" localSheetId="9">[15]Global!#REF!</definedName>
    <definedName name="ic_aircraft_assets_book_2003" localSheetId="2">[15]Global!#REF!</definedName>
    <definedName name="ic_aircraft_assets_book_2003" localSheetId="26">[15]Global!#REF!</definedName>
    <definedName name="ic_aircraft_assets_book_2003">[15]Global!#REF!</definedName>
    <definedName name="ic_aircraft_assets_book_2004" localSheetId="4">[15]Global!#REF!</definedName>
    <definedName name="ic_aircraft_assets_book_2004" localSheetId="15">[15]Global!#REF!</definedName>
    <definedName name="ic_aircraft_assets_book_2004" localSheetId="22">[15]Global!#REF!</definedName>
    <definedName name="ic_aircraft_assets_book_2004" localSheetId="5">[15]Global!#REF!</definedName>
    <definedName name="ic_aircraft_assets_book_2004" localSheetId="9">[15]Global!#REF!</definedName>
    <definedName name="ic_aircraft_assets_book_2004" localSheetId="2">[15]Global!#REF!</definedName>
    <definedName name="ic_aircraft_assets_book_2004" localSheetId="26">[15]Global!#REF!</definedName>
    <definedName name="ic_aircraft_assets_book_2004">[15]Global!#REF!</definedName>
    <definedName name="ic_aircraft_assets_book_2005" localSheetId="4">[15]Global!#REF!</definedName>
    <definedName name="ic_aircraft_assets_book_2005" localSheetId="15">[15]Global!#REF!</definedName>
    <definedName name="ic_aircraft_assets_book_2005" localSheetId="22">[15]Global!#REF!</definedName>
    <definedName name="ic_aircraft_assets_book_2005" localSheetId="5">[15]Global!#REF!</definedName>
    <definedName name="ic_aircraft_assets_book_2005" localSheetId="9">[15]Global!#REF!</definedName>
    <definedName name="ic_aircraft_assets_book_2005" localSheetId="2">[15]Global!#REF!</definedName>
    <definedName name="ic_aircraft_assets_book_2005" localSheetId="26">[15]Global!#REF!</definedName>
    <definedName name="ic_aircraft_assets_book_2005">[15]Global!#REF!</definedName>
    <definedName name="ic_aircraft_assets_book_2006" localSheetId="4">[15]Global!#REF!</definedName>
    <definedName name="ic_aircraft_assets_book_2006" localSheetId="15">[15]Global!#REF!</definedName>
    <definedName name="ic_aircraft_assets_book_2006" localSheetId="22">[15]Global!#REF!</definedName>
    <definedName name="ic_aircraft_assets_book_2006" localSheetId="5">[15]Global!#REF!</definedName>
    <definedName name="ic_aircraft_assets_book_2006" localSheetId="9">[15]Global!#REF!</definedName>
    <definedName name="ic_aircraft_assets_book_2006" localSheetId="2">[15]Global!#REF!</definedName>
    <definedName name="ic_aircraft_assets_book_2006" localSheetId="26">[15]Global!#REF!</definedName>
    <definedName name="ic_aircraft_assets_book_2006">[15]Global!#REF!</definedName>
    <definedName name="ic_aircraft_assets_book_2007" localSheetId="4">[15]Global!#REF!</definedName>
    <definedName name="ic_aircraft_assets_book_2007" localSheetId="15">[15]Global!#REF!</definedName>
    <definedName name="ic_aircraft_assets_book_2007" localSheetId="22">[15]Global!#REF!</definedName>
    <definedName name="ic_aircraft_assets_book_2007" localSheetId="5">[15]Global!#REF!</definedName>
    <definedName name="ic_aircraft_assets_book_2007" localSheetId="9">[15]Global!#REF!</definedName>
    <definedName name="ic_aircraft_assets_book_2007" localSheetId="2">[15]Global!#REF!</definedName>
    <definedName name="ic_aircraft_assets_book_2007" localSheetId="26">[15]Global!#REF!</definedName>
    <definedName name="ic_aircraft_assets_book_2007">[15]Global!#REF!</definedName>
    <definedName name="ic_aircraft_assets_book_2008" localSheetId="4">[15]Global!#REF!</definedName>
    <definedName name="ic_aircraft_assets_book_2008" localSheetId="15">[15]Global!#REF!</definedName>
    <definedName name="ic_aircraft_assets_book_2008" localSheetId="22">[15]Global!#REF!</definedName>
    <definedName name="ic_aircraft_assets_book_2008" localSheetId="5">[15]Global!#REF!</definedName>
    <definedName name="ic_aircraft_assets_book_2008" localSheetId="9">[15]Global!#REF!</definedName>
    <definedName name="ic_aircraft_assets_book_2008" localSheetId="2">[15]Global!#REF!</definedName>
    <definedName name="ic_aircraft_assets_book_2008" localSheetId="26">[15]Global!#REF!</definedName>
    <definedName name="ic_aircraft_assets_book_2008">[15]Global!#REF!</definedName>
    <definedName name="ic_aircraft_assets_book_2009" localSheetId="4">[15]Global!#REF!</definedName>
    <definedName name="ic_aircraft_assets_book_2009" localSheetId="15">[15]Global!#REF!</definedName>
    <definedName name="ic_aircraft_assets_book_2009" localSheetId="22">[15]Global!#REF!</definedName>
    <definedName name="ic_aircraft_assets_book_2009" localSheetId="5">[15]Global!#REF!</definedName>
    <definedName name="ic_aircraft_assets_book_2009" localSheetId="9">[15]Global!#REF!</definedName>
    <definedName name="ic_aircraft_assets_book_2009" localSheetId="2">[15]Global!#REF!</definedName>
    <definedName name="ic_aircraft_assets_book_2009" localSheetId="26">[15]Global!#REF!</definedName>
    <definedName name="ic_aircraft_assets_book_2009">[15]Global!#REF!</definedName>
    <definedName name="ic_aircraft_assets_book_2010" localSheetId="4">[15]Global!#REF!</definedName>
    <definedName name="ic_aircraft_assets_book_2010" localSheetId="15">[15]Global!#REF!</definedName>
    <definedName name="ic_aircraft_assets_book_2010" localSheetId="22">[15]Global!#REF!</definedName>
    <definedName name="ic_aircraft_assets_book_2010" localSheetId="5">[15]Global!#REF!</definedName>
    <definedName name="ic_aircraft_assets_book_2010" localSheetId="9">[15]Global!#REF!</definedName>
    <definedName name="ic_aircraft_assets_book_2010" localSheetId="2">[15]Global!#REF!</definedName>
    <definedName name="ic_aircraft_assets_book_2010" localSheetId="26">[15]Global!#REF!</definedName>
    <definedName name="ic_aircraft_assets_book_2010">[15]Global!#REF!</definedName>
    <definedName name="ic_aircraft_assets_book_comm" localSheetId="4">[15]Global!#REF!</definedName>
    <definedName name="ic_aircraft_assets_book_comm" localSheetId="15">[15]Global!#REF!</definedName>
    <definedName name="ic_aircraft_assets_book_comm" localSheetId="22">[15]Global!#REF!</definedName>
    <definedName name="ic_aircraft_assets_book_comm" localSheetId="5">[15]Global!#REF!</definedName>
    <definedName name="ic_aircraft_assets_book_comm" localSheetId="9">[15]Global!#REF!</definedName>
    <definedName name="ic_aircraft_assets_book_comm" localSheetId="2">[15]Global!#REF!</definedName>
    <definedName name="ic_aircraft_assets_book_comm" localSheetId="26">[15]Global!#REF!</definedName>
    <definedName name="ic_aircraft_assets_book_comm">[15]Global!#REF!</definedName>
    <definedName name="ic_aircraft_assets_breakup_1985" localSheetId="4">[15]Global!#REF!</definedName>
    <definedName name="ic_aircraft_assets_breakup_1985" localSheetId="15">[15]Global!#REF!</definedName>
    <definedName name="ic_aircraft_assets_breakup_1985" localSheetId="22">[15]Global!#REF!</definedName>
    <definedName name="ic_aircraft_assets_breakup_1985" localSheetId="5">[15]Global!#REF!</definedName>
    <definedName name="ic_aircraft_assets_breakup_1985" localSheetId="9">[15]Global!#REF!</definedName>
    <definedName name="ic_aircraft_assets_breakup_1985" localSheetId="2">[15]Global!#REF!</definedName>
    <definedName name="ic_aircraft_assets_breakup_1985" localSheetId="26">[15]Global!#REF!</definedName>
    <definedName name="ic_aircraft_assets_breakup_1985">[15]Global!#REF!</definedName>
    <definedName name="ic_aircraft_assets_breakup_1986" localSheetId="4">[15]Global!#REF!</definedName>
    <definedName name="ic_aircraft_assets_breakup_1986" localSheetId="15">[15]Global!#REF!</definedName>
    <definedName name="ic_aircraft_assets_breakup_1986" localSheetId="22">[15]Global!#REF!</definedName>
    <definedName name="ic_aircraft_assets_breakup_1986" localSheetId="5">[15]Global!#REF!</definedName>
    <definedName name="ic_aircraft_assets_breakup_1986" localSheetId="9">[15]Global!#REF!</definedName>
    <definedName name="ic_aircraft_assets_breakup_1986" localSheetId="2">[15]Global!#REF!</definedName>
    <definedName name="ic_aircraft_assets_breakup_1986" localSheetId="26">[15]Global!#REF!</definedName>
    <definedName name="ic_aircraft_assets_breakup_1986">[15]Global!#REF!</definedName>
    <definedName name="ic_aircraft_assets_breakup_1987" localSheetId="4">[15]Global!#REF!</definedName>
    <definedName name="ic_aircraft_assets_breakup_1987" localSheetId="15">[15]Global!#REF!</definedName>
    <definedName name="ic_aircraft_assets_breakup_1987" localSheetId="22">[15]Global!#REF!</definedName>
    <definedName name="ic_aircraft_assets_breakup_1987" localSheetId="5">[15]Global!#REF!</definedName>
    <definedName name="ic_aircraft_assets_breakup_1987" localSheetId="9">[15]Global!#REF!</definedName>
    <definedName name="ic_aircraft_assets_breakup_1987" localSheetId="2">[15]Global!#REF!</definedName>
    <definedName name="ic_aircraft_assets_breakup_1987" localSheetId="26">[15]Global!#REF!</definedName>
    <definedName name="ic_aircraft_assets_breakup_1987">[15]Global!#REF!</definedName>
    <definedName name="ic_aircraft_assets_breakup_1988" localSheetId="4">[15]Global!#REF!</definedName>
    <definedName name="ic_aircraft_assets_breakup_1988" localSheetId="15">[15]Global!#REF!</definedName>
    <definedName name="ic_aircraft_assets_breakup_1988" localSheetId="22">[15]Global!#REF!</definedName>
    <definedName name="ic_aircraft_assets_breakup_1988" localSheetId="5">[15]Global!#REF!</definedName>
    <definedName name="ic_aircraft_assets_breakup_1988" localSheetId="9">[15]Global!#REF!</definedName>
    <definedName name="ic_aircraft_assets_breakup_1988" localSheetId="2">[15]Global!#REF!</definedName>
    <definedName name="ic_aircraft_assets_breakup_1988" localSheetId="26">[15]Global!#REF!</definedName>
    <definedName name="ic_aircraft_assets_breakup_1988">[15]Global!#REF!</definedName>
    <definedName name="ic_aircraft_assets_breakup_1989" localSheetId="4">[15]Global!#REF!</definedName>
    <definedName name="ic_aircraft_assets_breakup_1989" localSheetId="15">[15]Global!#REF!</definedName>
    <definedName name="ic_aircraft_assets_breakup_1989" localSheetId="22">[15]Global!#REF!</definedName>
    <definedName name="ic_aircraft_assets_breakup_1989" localSheetId="5">[15]Global!#REF!</definedName>
    <definedName name="ic_aircraft_assets_breakup_1989" localSheetId="9">[15]Global!#REF!</definedName>
    <definedName name="ic_aircraft_assets_breakup_1989" localSheetId="2">[15]Global!#REF!</definedName>
    <definedName name="ic_aircraft_assets_breakup_1989" localSheetId="26">[15]Global!#REF!</definedName>
    <definedName name="ic_aircraft_assets_breakup_1989">[15]Global!#REF!</definedName>
    <definedName name="ic_aircraft_assets_breakup_1990" localSheetId="4">[15]Global!#REF!</definedName>
    <definedName name="ic_aircraft_assets_breakup_1990" localSheetId="15">[15]Global!#REF!</definedName>
    <definedName name="ic_aircraft_assets_breakup_1990" localSheetId="22">[15]Global!#REF!</definedName>
    <definedName name="ic_aircraft_assets_breakup_1990" localSheetId="5">[15]Global!#REF!</definedName>
    <definedName name="ic_aircraft_assets_breakup_1990" localSheetId="9">[15]Global!#REF!</definedName>
    <definedName name="ic_aircraft_assets_breakup_1990" localSheetId="2">[15]Global!#REF!</definedName>
    <definedName name="ic_aircraft_assets_breakup_1990" localSheetId="26">[15]Global!#REF!</definedName>
    <definedName name="ic_aircraft_assets_breakup_1990">[15]Global!#REF!</definedName>
    <definedName name="ic_aircraft_assets_breakup_1991" localSheetId="4">[15]Global!#REF!</definedName>
    <definedName name="ic_aircraft_assets_breakup_1991" localSheetId="15">[15]Global!#REF!</definedName>
    <definedName name="ic_aircraft_assets_breakup_1991" localSheetId="22">[15]Global!#REF!</definedName>
    <definedName name="ic_aircraft_assets_breakup_1991" localSheetId="5">[15]Global!#REF!</definedName>
    <definedName name="ic_aircraft_assets_breakup_1991" localSheetId="9">[15]Global!#REF!</definedName>
    <definedName name="ic_aircraft_assets_breakup_1991" localSheetId="2">[15]Global!#REF!</definedName>
    <definedName name="ic_aircraft_assets_breakup_1991" localSheetId="26">[15]Global!#REF!</definedName>
    <definedName name="ic_aircraft_assets_breakup_1991">[15]Global!#REF!</definedName>
    <definedName name="ic_aircraft_assets_breakup_1992" localSheetId="4">[15]Global!#REF!</definedName>
    <definedName name="ic_aircraft_assets_breakup_1992" localSheetId="15">[15]Global!#REF!</definedName>
    <definedName name="ic_aircraft_assets_breakup_1992" localSheetId="22">[15]Global!#REF!</definedName>
    <definedName name="ic_aircraft_assets_breakup_1992" localSheetId="5">[15]Global!#REF!</definedName>
    <definedName name="ic_aircraft_assets_breakup_1992" localSheetId="9">[15]Global!#REF!</definedName>
    <definedName name="ic_aircraft_assets_breakup_1992" localSheetId="2">[15]Global!#REF!</definedName>
    <definedName name="ic_aircraft_assets_breakup_1992" localSheetId="26">[15]Global!#REF!</definedName>
    <definedName name="ic_aircraft_assets_breakup_1992">[15]Global!#REF!</definedName>
    <definedName name="ic_aircraft_assets_breakup_1993" localSheetId="4">[15]Global!#REF!</definedName>
    <definedName name="ic_aircraft_assets_breakup_1993" localSheetId="15">[15]Global!#REF!</definedName>
    <definedName name="ic_aircraft_assets_breakup_1993" localSheetId="22">[15]Global!#REF!</definedName>
    <definedName name="ic_aircraft_assets_breakup_1993" localSheetId="5">[15]Global!#REF!</definedName>
    <definedName name="ic_aircraft_assets_breakup_1993" localSheetId="9">[15]Global!#REF!</definedName>
    <definedName name="ic_aircraft_assets_breakup_1993" localSheetId="2">[15]Global!#REF!</definedName>
    <definedName name="ic_aircraft_assets_breakup_1993" localSheetId="26">[15]Global!#REF!</definedName>
    <definedName name="ic_aircraft_assets_breakup_1993">[15]Global!#REF!</definedName>
    <definedName name="ic_aircraft_assets_breakup_1994" localSheetId="4">[15]Global!#REF!</definedName>
    <definedName name="ic_aircraft_assets_breakup_1994" localSheetId="15">[15]Global!#REF!</definedName>
    <definedName name="ic_aircraft_assets_breakup_1994" localSheetId="22">[15]Global!#REF!</definedName>
    <definedName name="ic_aircraft_assets_breakup_1994" localSheetId="5">[15]Global!#REF!</definedName>
    <definedName name="ic_aircraft_assets_breakup_1994" localSheetId="9">[15]Global!#REF!</definedName>
    <definedName name="ic_aircraft_assets_breakup_1994" localSheetId="2">[15]Global!#REF!</definedName>
    <definedName name="ic_aircraft_assets_breakup_1994" localSheetId="26">[15]Global!#REF!</definedName>
    <definedName name="ic_aircraft_assets_breakup_1994">[15]Global!#REF!</definedName>
    <definedName name="ic_aircraft_assets_breakup_1995" localSheetId="4">[15]Global!#REF!</definedName>
    <definedName name="ic_aircraft_assets_breakup_1995" localSheetId="15">[15]Global!#REF!</definedName>
    <definedName name="ic_aircraft_assets_breakup_1995" localSheetId="22">[15]Global!#REF!</definedName>
    <definedName name="ic_aircraft_assets_breakup_1995" localSheetId="5">[15]Global!#REF!</definedName>
    <definedName name="ic_aircraft_assets_breakup_1995" localSheetId="9">[15]Global!#REF!</definedName>
    <definedName name="ic_aircraft_assets_breakup_1995" localSheetId="2">[15]Global!#REF!</definedName>
    <definedName name="ic_aircraft_assets_breakup_1995" localSheetId="26">[15]Global!#REF!</definedName>
    <definedName name="ic_aircraft_assets_breakup_1995">[15]Global!#REF!</definedName>
    <definedName name="ic_aircraft_assets_breakup_1996" localSheetId="4">[15]Global!#REF!</definedName>
    <definedName name="ic_aircraft_assets_breakup_1996" localSheetId="15">[15]Global!#REF!</definedName>
    <definedName name="ic_aircraft_assets_breakup_1996" localSheetId="22">[15]Global!#REF!</definedName>
    <definedName name="ic_aircraft_assets_breakup_1996" localSheetId="5">[15]Global!#REF!</definedName>
    <definedName name="ic_aircraft_assets_breakup_1996" localSheetId="9">[15]Global!#REF!</definedName>
    <definedName name="ic_aircraft_assets_breakup_1996" localSheetId="2">[15]Global!#REF!</definedName>
    <definedName name="ic_aircraft_assets_breakup_1996" localSheetId="26">[15]Global!#REF!</definedName>
    <definedName name="ic_aircraft_assets_breakup_1996">[15]Global!#REF!</definedName>
    <definedName name="ic_aircraft_assets_breakup_1997" localSheetId="4">[15]Global!#REF!</definedName>
    <definedName name="ic_aircraft_assets_breakup_1997" localSheetId="15">[15]Global!#REF!</definedName>
    <definedName name="ic_aircraft_assets_breakup_1997" localSheetId="22">[15]Global!#REF!</definedName>
    <definedName name="ic_aircraft_assets_breakup_1997" localSheetId="5">[15]Global!#REF!</definedName>
    <definedName name="ic_aircraft_assets_breakup_1997" localSheetId="9">[15]Global!#REF!</definedName>
    <definedName name="ic_aircraft_assets_breakup_1997" localSheetId="2">[15]Global!#REF!</definedName>
    <definedName name="ic_aircraft_assets_breakup_1997" localSheetId="26">[15]Global!#REF!</definedName>
    <definedName name="ic_aircraft_assets_breakup_1997">[15]Global!#REF!</definedName>
    <definedName name="ic_aircraft_assets_breakup_1998" localSheetId="4">[15]Global!#REF!</definedName>
    <definedName name="ic_aircraft_assets_breakup_1998" localSheetId="15">[15]Global!#REF!</definedName>
    <definedName name="ic_aircraft_assets_breakup_1998" localSheetId="22">[15]Global!#REF!</definedName>
    <definedName name="ic_aircraft_assets_breakup_1998" localSheetId="5">[15]Global!#REF!</definedName>
    <definedName name="ic_aircraft_assets_breakup_1998" localSheetId="9">[15]Global!#REF!</definedName>
    <definedName name="ic_aircraft_assets_breakup_1998" localSheetId="2">[15]Global!#REF!</definedName>
    <definedName name="ic_aircraft_assets_breakup_1998" localSheetId="26">[15]Global!#REF!</definedName>
    <definedName name="ic_aircraft_assets_breakup_1998">[15]Global!#REF!</definedName>
    <definedName name="ic_aircraft_assets_breakup_1999" localSheetId="4">[15]Global!#REF!</definedName>
    <definedName name="ic_aircraft_assets_breakup_1999" localSheetId="15">[15]Global!#REF!</definedName>
    <definedName name="ic_aircraft_assets_breakup_1999" localSheetId="22">[15]Global!#REF!</definedName>
    <definedName name="ic_aircraft_assets_breakup_1999" localSheetId="5">[15]Global!#REF!</definedName>
    <definedName name="ic_aircraft_assets_breakup_1999" localSheetId="9">[15]Global!#REF!</definedName>
    <definedName name="ic_aircraft_assets_breakup_1999" localSheetId="2">[15]Global!#REF!</definedName>
    <definedName name="ic_aircraft_assets_breakup_1999" localSheetId="26">[15]Global!#REF!</definedName>
    <definedName name="ic_aircraft_assets_breakup_1999">[15]Global!#REF!</definedName>
    <definedName name="ic_aircraft_assets_breakup_2000" localSheetId="4">[15]Global!#REF!</definedName>
    <definedName name="ic_aircraft_assets_breakup_2000" localSheetId="15">[15]Global!#REF!</definedName>
    <definedName name="ic_aircraft_assets_breakup_2000" localSheetId="22">[15]Global!#REF!</definedName>
    <definedName name="ic_aircraft_assets_breakup_2000" localSheetId="5">[15]Global!#REF!</definedName>
    <definedName name="ic_aircraft_assets_breakup_2000" localSheetId="9">[15]Global!#REF!</definedName>
    <definedName name="ic_aircraft_assets_breakup_2000" localSheetId="2">[15]Global!#REF!</definedName>
    <definedName name="ic_aircraft_assets_breakup_2000" localSheetId="26">[15]Global!#REF!</definedName>
    <definedName name="ic_aircraft_assets_breakup_2000">[15]Global!#REF!</definedName>
    <definedName name="ic_aircraft_assets_breakup_2001" localSheetId="4">[15]Global!#REF!</definedName>
    <definedName name="ic_aircraft_assets_breakup_2001" localSheetId="15">[15]Global!#REF!</definedName>
    <definedName name="ic_aircraft_assets_breakup_2001" localSheetId="22">[15]Global!#REF!</definedName>
    <definedName name="ic_aircraft_assets_breakup_2001" localSheetId="5">[15]Global!#REF!</definedName>
    <definedName name="ic_aircraft_assets_breakup_2001" localSheetId="9">[15]Global!#REF!</definedName>
    <definedName name="ic_aircraft_assets_breakup_2001" localSheetId="2">[15]Global!#REF!</definedName>
    <definedName name="ic_aircraft_assets_breakup_2001" localSheetId="26">[15]Global!#REF!</definedName>
    <definedName name="ic_aircraft_assets_breakup_2001">[15]Global!#REF!</definedName>
    <definedName name="ic_aircraft_assets_breakup_2002" localSheetId="4">[15]Global!#REF!</definedName>
    <definedName name="ic_aircraft_assets_breakup_2002" localSheetId="15">[15]Global!#REF!</definedName>
    <definedName name="ic_aircraft_assets_breakup_2002" localSheetId="22">[15]Global!#REF!</definedName>
    <definedName name="ic_aircraft_assets_breakup_2002" localSheetId="5">[15]Global!#REF!</definedName>
    <definedName name="ic_aircraft_assets_breakup_2002" localSheetId="9">[15]Global!#REF!</definedName>
    <definedName name="ic_aircraft_assets_breakup_2002" localSheetId="2">[15]Global!#REF!</definedName>
    <definedName name="ic_aircraft_assets_breakup_2002" localSheetId="26">[15]Global!#REF!</definedName>
    <definedName name="ic_aircraft_assets_breakup_2002">[15]Global!#REF!</definedName>
    <definedName name="ic_aircraft_assets_breakup_2003" localSheetId="4">[15]Global!#REF!</definedName>
    <definedName name="ic_aircraft_assets_breakup_2003" localSheetId="15">[15]Global!#REF!</definedName>
    <definedName name="ic_aircraft_assets_breakup_2003" localSheetId="22">[15]Global!#REF!</definedName>
    <definedName name="ic_aircraft_assets_breakup_2003" localSheetId="5">[15]Global!#REF!</definedName>
    <definedName name="ic_aircraft_assets_breakup_2003" localSheetId="9">[15]Global!#REF!</definedName>
    <definedName name="ic_aircraft_assets_breakup_2003" localSheetId="2">[15]Global!#REF!</definedName>
    <definedName name="ic_aircraft_assets_breakup_2003" localSheetId="26">[15]Global!#REF!</definedName>
    <definedName name="ic_aircraft_assets_breakup_2003">[15]Global!#REF!</definedName>
    <definedName name="ic_aircraft_assets_breakup_2004" localSheetId="4">[15]Global!#REF!</definedName>
    <definedName name="ic_aircraft_assets_breakup_2004" localSheetId="15">[15]Global!#REF!</definedName>
    <definedName name="ic_aircraft_assets_breakup_2004" localSheetId="22">[15]Global!#REF!</definedName>
    <definedName name="ic_aircraft_assets_breakup_2004" localSheetId="5">[15]Global!#REF!</definedName>
    <definedName name="ic_aircraft_assets_breakup_2004" localSheetId="9">[15]Global!#REF!</definedName>
    <definedName name="ic_aircraft_assets_breakup_2004" localSheetId="2">[15]Global!#REF!</definedName>
    <definedName name="ic_aircraft_assets_breakup_2004" localSheetId="26">[15]Global!#REF!</definedName>
    <definedName name="ic_aircraft_assets_breakup_2004">[15]Global!#REF!</definedName>
    <definedName name="ic_aircraft_assets_breakup_2005" localSheetId="4">[15]Global!#REF!</definedName>
    <definedName name="ic_aircraft_assets_breakup_2005" localSheetId="15">[15]Global!#REF!</definedName>
    <definedName name="ic_aircraft_assets_breakup_2005" localSheetId="22">[15]Global!#REF!</definedName>
    <definedName name="ic_aircraft_assets_breakup_2005" localSheetId="5">[15]Global!#REF!</definedName>
    <definedName name="ic_aircraft_assets_breakup_2005" localSheetId="9">[15]Global!#REF!</definedName>
    <definedName name="ic_aircraft_assets_breakup_2005" localSheetId="2">[15]Global!#REF!</definedName>
    <definedName name="ic_aircraft_assets_breakup_2005" localSheetId="26">[15]Global!#REF!</definedName>
    <definedName name="ic_aircraft_assets_breakup_2005">[15]Global!#REF!</definedName>
    <definedName name="ic_aircraft_assets_breakup_2006" localSheetId="4">[15]Global!#REF!</definedName>
    <definedName name="ic_aircraft_assets_breakup_2006" localSheetId="15">[15]Global!#REF!</definedName>
    <definedName name="ic_aircraft_assets_breakup_2006" localSheetId="22">[15]Global!#REF!</definedName>
    <definedName name="ic_aircraft_assets_breakup_2006" localSheetId="5">[15]Global!#REF!</definedName>
    <definedName name="ic_aircraft_assets_breakup_2006" localSheetId="9">[15]Global!#REF!</definedName>
    <definedName name="ic_aircraft_assets_breakup_2006" localSheetId="2">[15]Global!#REF!</definedName>
    <definedName name="ic_aircraft_assets_breakup_2006" localSheetId="26">[15]Global!#REF!</definedName>
    <definedName name="ic_aircraft_assets_breakup_2006">[15]Global!#REF!</definedName>
    <definedName name="ic_aircraft_assets_breakup_2007" localSheetId="4">[15]Global!#REF!</definedName>
    <definedName name="ic_aircraft_assets_breakup_2007" localSheetId="15">[15]Global!#REF!</definedName>
    <definedName name="ic_aircraft_assets_breakup_2007" localSheetId="22">[15]Global!#REF!</definedName>
    <definedName name="ic_aircraft_assets_breakup_2007" localSheetId="5">[15]Global!#REF!</definedName>
    <definedName name="ic_aircraft_assets_breakup_2007" localSheetId="9">[15]Global!#REF!</definedName>
    <definedName name="ic_aircraft_assets_breakup_2007" localSheetId="2">[15]Global!#REF!</definedName>
    <definedName name="ic_aircraft_assets_breakup_2007" localSheetId="26">[15]Global!#REF!</definedName>
    <definedName name="ic_aircraft_assets_breakup_2007">[15]Global!#REF!</definedName>
    <definedName name="ic_aircraft_assets_breakup_2008" localSheetId="4">[15]Global!#REF!</definedName>
    <definedName name="ic_aircraft_assets_breakup_2008" localSheetId="15">[15]Global!#REF!</definedName>
    <definedName name="ic_aircraft_assets_breakup_2008" localSheetId="22">[15]Global!#REF!</definedName>
    <definedName name="ic_aircraft_assets_breakup_2008" localSheetId="5">[15]Global!#REF!</definedName>
    <definedName name="ic_aircraft_assets_breakup_2008" localSheetId="9">[15]Global!#REF!</definedName>
    <definedName name="ic_aircraft_assets_breakup_2008" localSheetId="2">[15]Global!#REF!</definedName>
    <definedName name="ic_aircraft_assets_breakup_2008" localSheetId="26">[15]Global!#REF!</definedName>
    <definedName name="ic_aircraft_assets_breakup_2008">[15]Global!#REF!</definedName>
    <definedName name="ic_aircraft_assets_breakup_2009" localSheetId="4">[15]Global!#REF!</definedName>
    <definedName name="ic_aircraft_assets_breakup_2009" localSheetId="15">[15]Global!#REF!</definedName>
    <definedName name="ic_aircraft_assets_breakup_2009" localSheetId="22">[15]Global!#REF!</definedName>
    <definedName name="ic_aircraft_assets_breakup_2009" localSheetId="5">[15]Global!#REF!</definedName>
    <definedName name="ic_aircraft_assets_breakup_2009" localSheetId="9">[15]Global!#REF!</definedName>
    <definedName name="ic_aircraft_assets_breakup_2009" localSheetId="2">[15]Global!#REF!</definedName>
    <definedName name="ic_aircraft_assets_breakup_2009" localSheetId="26">[15]Global!#REF!</definedName>
    <definedName name="ic_aircraft_assets_breakup_2009">[15]Global!#REF!</definedName>
    <definedName name="ic_aircraft_assets_breakup_2010" localSheetId="4">[15]Global!#REF!</definedName>
    <definedName name="ic_aircraft_assets_breakup_2010" localSheetId="15">[15]Global!#REF!</definedName>
    <definedName name="ic_aircraft_assets_breakup_2010" localSheetId="22">[15]Global!#REF!</definedName>
    <definedName name="ic_aircraft_assets_breakup_2010" localSheetId="5">[15]Global!#REF!</definedName>
    <definedName name="ic_aircraft_assets_breakup_2010" localSheetId="9">[15]Global!#REF!</definedName>
    <definedName name="ic_aircraft_assets_breakup_2010" localSheetId="2">[15]Global!#REF!</definedName>
    <definedName name="ic_aircraft_assets_breakup_2010" localSheetId="26">[15]Global!#REF!</definedName>
    <definedName name="ic_aircraft_assets_breakup_2010">[15]Global!#REF!</definedName>
    <definedName name="ic_aircraft_assets_breakup_comm" localSheetId="4">[15]Global!#REF!</definedName>
    <definedName name="ic_aircraft_assets_breakup_comm" localSheetId="15">[15]Global!#REF!</definedName>
    <definedName name="ic_aircraft_assets_breakup_comm" localSheetId="22">[15]Global!#REF!</definedName>
    <definedName name="ic_aircraft_assets_breakup_comm" localSheetId="5">[15]Global!#REF!</definedName>
    <definedName name="ic_aircraft_assets_breakup_comm" localSheetId="9">[15]Global!#REF!</definedName>
    <definedName name="ic_aircraft_assets_breakup_comm" localSheetId="2">[15]Global!#REF!</definedName>
    <definedName name="ic_aircraft_assets_breakup_comm" localSheetId="26">[15]Global!#REF!</definedName>
    <definedName name="ic_aircraft_assets_breakup_comm">[15]Global!#REF!</definedName>
    <definedName name="ic_aircraft_assets_replacement_1985" localSheetId="4">[15]Global!#REF!</definedName>
    <definedName name="ic_aircraft_assets_replacement_1985" localSheetId="15">[15]Global!#REF!</definedName>
    <definedName name="ic_aircraft_assets_replacement_1985" localSheetId="22">[15]Global!#REF!</definedName>
    <definedName name="ic_aircraft_assets_replacement_1985" localSheetId="5">[15]Global!#REF!</definedName>
    <definedName name="ic_aircraft_assets_replacement_1985" localSheetId="9">[15]Global!#REF!</definedName>
    <definedName name="ic_aircraft_assets_replacement_1985" localSheetId="2">[15]Global!#REF!</definedName>
    <definedName name="ic_aircraft_assets_replacement_1985" localSheetId="26">[15]Global!#REF!</definedName>
    <definedName name="ic_aircraft_assets_replacement_1985">[15]Global!#REF!</definedName>
    <definedName name="ic_aircraft_assets_replacement_1986" localSheetId="4">[15]Global!#REF!</definedName>
    <definedName name="ic_aircraft_assets_replacement_1986" localSheetId="15">[15]Global!#REF!</definedName>
    <definedName name="ic_aircraft_assets_replacement_1986" localSheetId="22">[15]Global!#REF!</definedName>
    <definedName name="ic_aircraft_assets_replacement_1986" localSheetId="5">[15]Global!#REF!</definedName>
    <definedName name="ic_aircraft_assets_replacement_1986" localSheetId="9">[15]Global!#REF!</definedName>
    <definedName name="ic_aircraft_assets_replacement_1986" localSheetId="2">[15]Global!#REF!</definedName>
    <definedName name="ic_aircraft_assets_replacement_1986" localSheetId="26">[15]Global!#REF!</definedName>
    <definedName name="ic_aircraft_assets_replacement_1986">[15]Global!#REF!</definedName>
    <definedName name="ic_aircraft_assets_replacement_1987" localSheetId="4">[15]Global!#REF!</definedName>
    <definedName name="ic_aircraft_assets_replacement_1987" localSheetId="15">[15]Global!#REF!</definedName>
    <definedName name="ic_aircraft_assets_replacement_1987" localSheetId="22">[15]Global!#REF!</definedName>
    <definedName name="ic_aircraft_assets_replacement_1987" localSheetId="5">[15]Global!#REF!</definedName>
    <definedName name="ic_aircraft_assets_replacement_1987" localSheetId="9">[15]Global!#REF!</definedName>
    <definedName name="ic_aircraft_assets_replacement_1987" localSheetId="2">[15]Global!#REF!</definedName>
    <definedName name="ic_aircraft_assets_replacement_1987" localSheetId="26">[15]Global!#REF!</definedName>
    <definedName name="ic_aircraft_assets_replacement_1987">[15]Global!#REF!</definedName>
    <definedName name="ic_aircraft_assets_replacement_1988" localSheetId="4">[15]Global!#REF!</definedName>
    <definedName name="ic_aircraft_assets_replacement_1988" localSheetId="15">[15]Global!#REF!</definedName>
    <definedName name="ic_aircraft_assets_replacement_1988" localSheetId="22">[15]Global!#REF!</definedName>
    <definedName name="ic_aircraft_assets_replacement_1988" localSheetId="5">[15]Global!#REF!</definedName>
    <definedName name="ic_aircraft_assets_replacement_1988" localSheetId="9">[15]Global!#REF!</definedName>
    <definedName name="ic_aircraft_assets_replacement_1988" localSheetId="2">[15]Global!#REF!</definedName>
    <definedName name="ic_aircraft_assets_replacement_1988" localSheetId="26">[15]Global!#REF!</definedName>
    <definedName name="ic_aircraft_assets_replacement_1988">[15]Global!#REF!</definedName>
    <definedName name="ic_aircraft_assets_replacement_1989" localSheetId="4">[15]Global!#REF!</definedName>
    <definedName name="ic_aircraft_assets_replacement_1989" localSheetId="15">[15]Global!#REF!</definedName>
    <definedName name="ic_aircraft_assets_replacement_1989" localSheetId="22">[15]Global!#REF!</definedName>
    <definedName name="ic_aircraft_assets_replacement_1989" localSheetId="5">[15]Global!#REF!</definedName>
    <definedName name="ic_aircraft_assets_replacement_1989" localSheetId="9">[15]Global!#REF!</definedName>
    <definedName name="ic_aircraft_assets_replacement_1989" localSheetId="2">[15]Global!#REF!</definedName>
    <definedName name="ic_aircraft_assets_replacement_1989" localSheetId="26">[15]Global!#REF!</definedName>
    <definedName name="ic_aircraft_assets_replacement_1989">[15]Global!#REF!</definedName>
    <definedName name="ic_aircraft_assets_replacement_1990" localSheetId="4">[15]Global!#REF!</definedName>
    <definedName name="ic_aircraft_assets_replacement_1990" localSheetId="15">[15]Global!#REF!</definedName>
    <definedName name="ic_aircraft_assets_replacement_1990" localSheetId="22">[15]Global!#REF!</definedName>
    <definedName name="ic_aircraft_assets_replacement_1990" localSheetId="5">[15]Global!#REF!</definedName>
    <definedName name="ic_aircraft_assets_replacement_1990" localSheetId="9">[15]Global!#REF!</definedName>
    <definedName name="ic_aircraft_assets_replacement_1990" localSheetId="2">[15]Global!#REF!</definedName>
    <definedName name="ic_aircraft_assets_replacement_1990" localSheetId="26">[15]Global!#REF!</definedName>
    <definedName name="ic_aircraft_assets_replacement_1990">[15]Global!#REF!</definedName>
    <definedName name="ic_aircraft_assets_replacement_1991" localSheetId="4">[15]Global!#REF!</definedName>
    <definedName name="ic_aircraft_assets_replacement_1991" localSheetId="15">[15]Global!#REF!</definedName>
    <definedName name="ic_aircraft_assets_replacement_1991" localSheetId="22">[15]Global!#REF!</definedName>
    <definedName name="ic_aircraft_assets_replacement_1991" localSheetId="5">[15]Global!#REF!</definedName>
    <definedName name="ic_aircraft_assets_replacement_1991" localSheetId="9">[15]Global!#REF!</definedName>
    <definedName name="ic_aircraft_assets_replacement_1991" localSheetId="2">[15]Global!#REF!</definedName>
    <definedName name="ic_aircraft_assets_replacement_1991" localSheetId="26">[15]Global!#REF!</definedName>
    <definedName name="ic_aircraft_assets_replacement_1991">[15]Global!#REF!</definedName>
    <definedName name="ic_aircraft_assets_replacement_1992" localSheetId="4">[15]Global!#REF!</definedName>
    <definedName name="ic_aircraft_assets_replacement_1992" localSheetId="15">[15]Global!#REF!</definedName>
    <definedName name="ic_aircraft_assets_replacement_1992" localSheetId="22">[15]Global!#REF!</definedName>
    <definedName name="ic_aircraft_assets_replacement_1992" localSheetId="5">[15]Global!#REF!</definedName>
    <definedName name="ic_aircraft_assets_replacement_1992" localSheetId="9">[15]Global!#REF!</definedName>
    <definedName name="ic_aircraft_assets_replacement_1992" localSheetId="2">[15]Global!#REF!</definedName>
    <definedName name="ic_aircraft_assets_replacement_1992" localSheetId="26">[15]Global!#REF!</definedName>
    <definedName name="ic_aircraft_assets_replacement_1992">[15]Global!#REF!</definedName>
    <definedName name="ic_aircraft_assets_replacement_1993" localSheetId="4">[15]Global!#REF!</definedName>
    <definedName name="ic_aircraft_assets_replacement_1993" localSheetId="15">[15]Global!#REF!</definedName>
    <definedName name="ic_aircraft_assets_replacement_1993" localSheetId="22">[15]Global!#REF!</definedName>
    <definedName name="ic_aircraft_assets_replacement_1993" localSheetId="5">[15]Global!#REF!</definedName>
    <definedName name="ic_aircraft_assets_replacement_1993" localSheetId="9">[15]Global!#REF!</definedName>
    <definedName name="ic_aircraft_assets_replacement_1993" localSheetId="2">[15]Global!#REF!</definedName>
    <definedName name="ic_aircraft_assets_replacement_1993" localSheetId="26">[15]Global!#REF!</definedName>
    <definedName name="ic_aircraft_assets_replacement_1993">[15]Global!#REF!</definedName>
    <definedName name="ic_aircraft_assets_replacement_1994" localSheetId="4">[15]Global!#REF!</definedName>
    <definedName name="ic_aircraft_assets_replacement_1994" localSheetId="15">[15]Global!#REF!</definedName>
    <definedName name="ic_aircraft_assets_replacement_1994" localSheetId="22">[15]Global!#REF!</definedName>
    <definedName name="ic_aircraft_assets_replacement_1994" localSheetId="5">[15]Global!#REF!</definedName>
    <definedName name="ic_aircraft_assets_replacement_1994" localSheetId="9">[15]Global!#REF!</definedName>
    <definedName name="ic_aircraft_assets_replacement_1994" localSheetId="2">[15]Global!#REF!</definedName>
    <definedName name="ic_aircraft_assets_replacement_1994" localSheetId="26">[15]Global!#REF!</definedName>
    <definedName name="ic_aircraft_assets_replacement_1994">[15]Global!#REF!</definedName>
    <definedName name="ic_aircraft_assets_replacement_1995" localSheetId="4">[15]Global!#REF!</definedName>
    <definedName name="ic_aircraft_assets_replacement_1995" localSheetId="15">[15]Global!#REF!</definedName>
    <definedName name="ic_aircraft_assets_replacement_1995" localSheetId="22">[15]Global!#REF!</definedName>
    <definedName name="ic_aircraft_assets_replacement_1995" localSheetId="5">[15]Global!#REF!</definedName>
    <definedName name="ic_aircraft_assets_replacement_1995" localSheetId="9">[15]Global!#REF!</definedName>
    <definedName name="ic_aircraft_assets_replacement_1995" localSheetId="2">[15]Global!#REF!</definedName>
    <definedName name="ic_aircraft_assets_replacement_1995" localSheetId="26">[15]Global!#REF!</definedName>
    <definedName name="ic_aircraft_assets_replacement_1995">[15]Global!#REF!</definedName>
    <definedName name="ic_aircraft_assets_replacement_1996" localSheetId="4">[15]Global!#REF!</definedName>
    <definedName name="ic_aircraft_assets_replacement_1996" localSheetId="15">[15]Global!#REF!</definedName>
    <definedName name="ic_aircraft_assets_replacement_1996" localSheetId="22">[15]Global!#REF!</definedName>
    <definedName name="ic_aircraft_assets_replacement_1996" localSheetId="5">[15]Global!#REF!</definedName>
    <definedName name="ic_aircraft_assets_replacement_1996" localSheetId="9">[15]Global!#REF!</definedName>
    <definedName name="ic_aircraft_assets_replacement_1996" localSheetId="2">[15]Global!#REF!</definedName>
    <definedName name="ic_aircraft_assets_replacement_1996" localSheetId="26">[15]Global!#REF!</definedName>
    <definedName name="ic_aircraft_assets_replacement_1996">[15]Global!#REF!</definedName>
    <definedName name="ic_aircraft_assets_replacement_1997" localSheetId="4">[15]Global!#REF!</definedName>
    <definedName name="ic_aircraft_assets_replacement_1997" localSheetId="15">[15]Global!#REF!</definedName>
    <definedName name="ic_aircraft_assets_replacement_1997" localSheetId="22">[15]Global!#REF!</definedName>
    <definedName name="ic_aircraft_assets_replacement_1997" localSheetId="5">[15]Global!#REF!</definedName>
    <definedName name="ic_aircraft_assets_replacement_1997" localSheetId="9">[15]Global!#REF!</definedName>
    <definedName name="ic_aircraft_assets_replacement_1997" localSheetId="2">[15]Global!#REF!</definedName>
    <definedName name="ic_aircraft_assets_replacement_1997" localSheetId="26">[15]Global!#REF!</definedName>
    <definedName name="ic_aircraft_assets_replacement_1997">[15]Global!#REF!</definedName>
    <definedName name="ic_aircraft_assets_replacement_1998" localSheetId="4">[15]Global!#REF!</definedName>
    <definedName name="ic_aircraft_assets_replacement_1998" localSheetId="15">[15]Global!#REF!</definedName>
    <definedName name="ic_aircraft_assets_replacement_1998" localSheetId="22">[15]Global!#REF!</definedName>
    <definedName name="ic_aircraft_assets_replacement_1998" localSheetId="5">[15]Global!#REF!</definedName>
    <definedName name="ic_aircraft_assets_replacement_1998" localSheetId="9">[15]Global!#REF!</definedName>
    <definedName name="ic_aircraft_assets_replacement_1998" localSheetId="2">[15]Global!#REF!</definedName>
    <definedName name="ic_aircraft_assets_replacement_1998" localSheetId="26">[15]Global!#REF!</definedName>
    <definedName name="ic_aircraft_assets_replacement_1998">[15]Global!#REF!</definedName>
    <definedName name="ic_aircraft_assets_replacement_1999" localSheetId="4">[15]Global!#REF!</definedName>
    <definedName name="ic_aircraft_assets_replacement_1999" localSheetId="15">[15]Global!#REF!</definedName>
    <definedName name="ic_aircraft_assets_replacement_1999" localSheetId="22">[15]Global!#REF!</definedName>
    <definedName name="ic_aircraft_assets_replacement_1999" localSheetId="5">[15]Global!#REF!</definedName>
    <definedName name="ic_aircraft_assets_replacement_1999" localSheetId="9">[15]Global!#REF!</definedName>
    <definedName name="ic_aircraft_assets_replacement_1999" localSheetId="2">[15]Global!#REF!</definedName>
    <definedName name="ic_aircraft_assets_replacement_1999" localSheetId="26">[15]Global!#REF!</definedName>
    <definedName name="ic_aircraft_assets_replacement_1999">[15]Global!#REF!</definedName>
    <definedName name="ic_aircraft_assets_replacement_2000" localSheetId="4">[15]Global!#REF!</definedName>
    <definedName name="ic_aircraft_assets_replacement_2000" localSheetId="15">[15]Global!#REF!</definedName>
    <definedName name="ic_aircraft_assets_replacement_2000" localSheetId="22">[15]Global!#REF!</definedName>
    <definedName name="ic_aircraft_assets_replacement_2000" localSheetId="5">[15]Global!#REF!</definedName>
    <definedName name="ic_aircraft_assets_replacement_2000" localSheetId="9">[15]Global!#REF!</definedName>
    <definedName name="ic_aircraft_assets_replacement_2000" localSheetId="2">[15]Global!#REF!</definedName>
    <definedName name="ic_aircraft_assets_replacement_2000" localSheetId="26">[15]Global!#REF!</definedName>
    <definedName name="ic_aircraft_assets_replacement_2000">[15]Global!#REF!</definedName>
    <definedName name="ic_aircraft_assets_replacement_2001" localSheetId="4">[15]Global!#REF!</definedName>
    <definedName name="ic_aircraft_assets_replacement_2001" localSheetId="15">[15]Global!#REF!</definedName>
    <definedName name="ic_aircraft_assets_replacement_2001" localSheetId="22">[15]Global!#REF!</definedName>
    <definedName name="ic_aircraft_assets_replacement_2001" localSheetId="5">[15]Global!#REF!</definedName>
    <definedName name="ic_aircraft_assets_replacement_2001" localSheetId="9">[15]Global!#REF!</definedName>
    <definedName name="ic_aircraft_assets_replacement_2001" localSheetId="2">[15]Global!#REF!</definedName>
    <definedName name="ic_aircraft_assets_replacement_2001" localSheetId="26">[15]Global!#REF!</definedName>
    <definedName name="ic_aircraft_assets_replacement_2001">[15]Global!#REF!</definedName>
    <definedName name="ic_aircraft_assets_replacement_2002" localSheetId="4">[15]Global!#REF!</definedName>
    <definedName name="ic_aircraft_assets_replacement_2002" localSheetId="15">[15]Global!#REF!</definedName>
    <definedName name="ic_aircraft_assets_replacement_2002" localSheetId="22">[15]Global!#REF!</definedName>
    <definedName name="ic_aircraft_assets_replacement_2002" localSheetId="5">[15]Global!#REF!</definedName>
    <definedName name="ic_aircraft_assets_replacement_2002" localSheetId="9">[15]Global!#REF!</definedName>
    <definedName name="ic_aircraft_assets_replacement_2002" localSheetId="2">[15]Global!#REF!</definedName>
    <definedName name="ic_aircraft_assets_replacement_2002" localSheetId="26">[15]Global!#REF!</definedName>
    <definedName name="ic_aircraft_assets_replacement_2002">[15]Global!#REF!</definedName>
    <definedName name="ic_aircraft_assets_replacement_2003" localSheetId="4">[15]Global!#REF!</definedName>
    <definedName name="ic_aircraft_assets_replacement_2003" localSheetId="15">[15]Global!#REF!</definedName>
    <definedName name="ic_aircraft_assets_replacement_2003" localSheetId="22">[15]Global!#REF!</definedName>
    <definedName name="ic_aircraft_assets_replacement_2003" localSheetId="5">[15]Global!#REF!</definedName>
    <definedName name="ic_aircraft_assets_replacement_2003" localSheetId="9">[15]Global!#REF!</definedName>
    <definedName name="ic_aircraft_assets_replacement_2003" localSheetId="2">[15]Global!#REF!</definedName>
    <definedName name="ic_aircraft_assets_replacement_2003" localSheetId="26">[15]Global!#REF!</definedName>
    <definedName name="ic_aircraft_assets_replacement_2003">[15]Global!#REF!</definedName>
    <definedName name="ic_aircraft_assets_replacement_2004" localSheetId="4">[15]Global!#REF!</definedName>
    <definedName name="ic_aircraft_assets_replacement_2004" localSheetId="15">[15]Global!#REF!</definedName>
    <definedName name="ic_aircraft_assets_replacement_2004" localSheetId="22">[15]Global!#REF!</definedName>
    <definedName name="ic_aircraft_assets_replacement_2004" localSheetId="5">[15]Global!#REF!</definedName>
    <definedName name="ic_aircraft_assets_replacement_2004" localSheetId="9">[15]Global!#REF!</definedName>
    <definedName name="ic_aircraft_assets_replacement_2004" localSheetId="2">[15]Global!#REF!</definedName>
    <definedName name="ic_aircraft_assets_replacement_2004" localSheetId="26">[15]Global!#REF!</definedName>
    <definedName name="ic_aircraft_assets_replacement_2004">[15]Global!#REF!</definedName>
    <definedName name="ic_aircraft_assets_replacement_2005" localSheetId="4">[15]Global!#REF!</definedName>
    <definedName name="ic_aircraft_assets_replacement_2005" localSheetId="15">[15]Global!#REF!</definedName>
    <definedName name="ic_aircraft_assets_replacement_2005" localSheetId="22">[15]Global!#REF!</definedName>
    <definedName name="ic_aircraft_assets_replacement_2005" localSheetId="5">[15]Global!#REF!</definedName>
    <definedName name="ic_aircraft_assets_replacement_2005" localSheetId="9">[15]Global!#REF!</definedName>
    <definedName name="ic_aircraft_assets_replacement_2005" localSheetId="2">[15]Global!#REF!</definedName>
    <definedName name="ic_aircraft_assets_replacement_2005" localSheetId="26">[15]Global!#REF!</definedName>
    <definedName name="ic_aircraft_assets_replacement_2005">[15]Global!#REF!</definedName>
    <definedName name="ic_aircraft_assets_replacement_2006" localSheetId="4">[15]Global!#REF!</definedName>
    <definedName name="ic_aircraft_assets_replacement_2006" localSheetId="15">[15]Global!#REF!</definedName>
    <definedName name="ic_aircraft_assets_replacement_2006" localSheetId="22">[15]Global!#REF!</definedName>
    <definedName name="ic_aircraft_assets_replacement_2006" localSheetId="5">[15]Global!#REF!</definedName>
    <definedName name="ic_aircraft_assets_replacement_2006" localSheetId="9">[15]Global!#REF!</definedName>
    <definedName name="ic_aircraft_assets_replacement_2006" localSheetId="2">[15]Global!#REF!</definedName>
    <definedName name="ic_aircraft_assets_replacement_2006" localSheetId="26">[15]Global!#REF!</definedName>
    <definedName name="ic_aircraft_assets_replacement_2006">[15]Global!#REF!</definedName>
    <definedName name="ic_aircraft_assets_replacement_2007" localSheetId="4">[15]Global!#REF!</definedName>
    <definedName name="ic_aircraft_assets_replacement_2007" localSheetId="15">[15]Global!#REF!</definedName>
    <definedName name="ic_aircraft_assets_replacement_2007" localSheetId="22">[15]Global!#REF!</definedName>
    <definedName name="ic_aircraft_assets_replacement_2007" localSheetId="5">[15]Global!#REF!</definedName>
    <definedName name="ic_aircraft_assets_replacement_2007" localSheetId="9">[15]Global!#REF!</definedName>
    <definedName name="ic_aircraft_assets_replacement_2007" localSheetId="2">[15]Global!#REF!</definedName>
    <definedName name="ic_aircraft_assets_replacement_2007" localSheetId="26">[15]Global!#REF!</definedName>
    <definedName name="ic_aircraft_assets_replacement_2007">[15]Global!#REF!</definedName>
    <definedName name="ic_aircraft_assets_replacement_2008" localSheetId="4">[15]Global!#REF!</definedName>
    <definedName name="ic_aircraft_assets_replacement_2008" localSheetId="15">[15]Global!#REF!</definedName>
    <definedName name="ic_aircraft_assets_replacement_2008" localSheetId="22">[15]Global!#REF!</definedName>
    <definedName name="ic_aircraft_assets_replacement_2008" localSheetId="5">[15]Global!#REF!</definedName>
    <definedName name="ic_aircraft_assets_replacement_2008" localSheetId="9">[15]Global!#REF!</definedName>
    <definedName name="ic_aircraft_assets_replacement_2008" localSheetId="2">[15]Global!#REF!</definedName>
    <definedName name="ic_aircraft_assets_replacement_2008" localSheetId="26">[15]Global!#REF!</definedName>
    <definedName name="ic_aircraft_assets_replacement_2008">[15]Global!#REF!</definedName>
    <definedName name="ic_aircraft_assets_replacement_2009" localSheetId="4">[15]Global!#REF!</definedName>
    <definedName name="ic_aircraft_assets_replacement_2009" localSheetId="15">[15]Global!#REF!</definedName>
    <definedName name="ic_aircraft_assets_replacement_2009" localSheetId="22">[15]Global!#REF!</definedName>
    <definedName name="ic_aircraft_assets_replacement_2009" localSheetId="5">[15]Global!#REF!</definedName>
    <definedName name="ic_aircraft_assets_replacement_2009" localSheetId="9">[15]Global!#REF!</definedName>
    <definedName name="ic_aircraft_assets_replacement_2009" localSheetId="2">[15]Global!#REF!</definedName>
    <definedName name="ic_aircraft_assets_replacement_2009" localSheetId="26">[15]Global!#REF!</definedName>
    <definedName name="ic_aircraft_assets_replacement_2009">[15]Global!#REF!</definedName>
    <definedName name="ic_aircraft_assets_replacement_2010" localSheetId="4">[15]Global!#REF!</definedName>
    <definedName name="ic_aircraft_assets_replacement_2010" localSheetId="15">[15]Global!#REF!</definedName>
    <definedName name="ic_aircraft_assets_replacement_2010" localSheetId="22">[15]Global!#REF!</definedName>
    <definedName name="ic_aircraft_assets_replacement_2010" localSheetId="5">[15]Global!#REF!</definedName>
    <definedName name="ic_aircraft_assets_replacement_2010" localSheetId="9">[15]Global!#REF!</definedName>
    <definedName name="ic_aircraft_assets_replacement_2010" localSheetId="2">[15]Global!#REF!</definedName>
    <definedName name="ic_aircraft_assets_replacement_2010" localSheetId="26">[15]Global!#REF!</definedName>
    <definedName name="ic_aircraft_assets_replacement_2010">[15]Global!#REF!</definedName>
    <definedName name="ic_aircraft_assets_replacement_comm" localSheetId="4">[15]Global!#REF!</definedName>
    <definedName name="ic_aircraft_assets_replacement_comm" localSheetId="15">[15]Global!#REF!</definedName>
    <definedName name="ic_aircraft_assets_replacement_comm" localSheetId="22">[15]Global!#REF!</definedName>
    <definedName name="ic_aircraft_assets_replacement_comm" localSheetId="5">[15]Global!#REF!</definedName>
    <definedName name="ic_aircraft_assets_replacement_comm" localSheetId="9">[15]Global!#REF!</definedName>
    <definedName name="ic_aircraft_assets_replacement_comm" localSheetId="2">[15]Global!#REF!</definedName>
    <definedName name="ic_aircraft_assets_replacement_comm" localSheetId="26">[15]Global!#REF!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5">#REF!</definedName>
    <definedName name="icover_00" localSheetId="22">#REF!</definedName>
    <definedName name="icover_00" localSheetId="5">#REF!</definedName>
    <definedName name="icover_00" localSheetId="9">#REF!</definedName>
    <definedName name="icover_00" localSheetId="2">#REF!</definedName>
    <definedName name="icover_00" localSheetId="26">#REF!</definedName>
    <definedName name="icover_00">#REF!</definedName>
    <definedName name="icover_01" localSheetId="4">#REF!</definedName>
    <definedName name="icover_01" localSheetId="15">#REF!</definedName>
    <definedName name="icover_01" localSheetId="22">#REF!</definedName>
    <definedName name="icover_01" localSheetId="5">#REF!</definedName>
    <definedName name="icover_01" localSheetId="9">#REF!</definedName>
    <definedName name="icover_01" localSheetId="2">#REF!</definedName>
    <definedName name="icover_01" localSheetId="26">#REF!</definedName>
    <definedName name="icover_01">#REF!</definedName>
    <definedName name="icover_02" localSheetId="4">#REF!</definedName>
    <definedName name="icover_02" localSheetId="15">#REF!</definedName>
    <definedName name="icover_02" localSheetId="22">#REF!</definedName>
    <definedName name="icover_02" localSheetId="5">#REF!</definedName>
    <definedName name="icover_02" localSheetId="9">#REF!</definedName>
    <definedName name="icover_02" localSheetId="2">#REF!</definedName>
    <definedName name="icover_02" localSheetId="26">#REF!</definedName>
    <definedName name="icover_02">#REF!</definedName>
    <definedName name="icover_03">[1]CASINO2!$W$408</definedName>
    <definedName name="icover_92" localSheetId="4">#REF!</definedName>
    <definedName name="icover_92" localSheetId="15">#REF!</definedName>
    <definedName name="icover_92" localSheetId="22">#REF!</definedName>
    <definedName name="icover_92" localSheetId="5">#REF!</definedName>
    <definedName name="icover_92" localSheetId="9">#REF!</definedName>
    <definedName name="icover_92" localSheetId="2">#REF!</definedName>
    <definedName name="icover_92" localSheetId="26">#REF!</definedName>
    <definedName name="icover_92">#REF!</definedName>
    <definedName name="icover_93" localSheetId="4">#REF!</definedName>
    <definedName name="icover_93" localSheetId="15">#REF!</definedName>
    <definedName name="icover_93" localSheetId="22">#REF!</definedName>
    <definedName name="icover_93" localSheetId="5">#REF!</definedName>
    <definedName name="icover_93" localSheetId="9">#REF!</definedName>
    <definedName name="icover_93" localSheetId="2">#REF!</definedName>
    <definedName name="icover_93" localSheetId="26">#REF!</definedName>
    <definedName name="icover_93">#REF!</definedName>
    <definedName name="icover_94" localSheetId="4">#REF!</definedName>
    <definedName name="icover_94" localSheetId="15">#REF!</definedName>
    <definedName name="icover_94" localSheetId="22">#REF!</definedName>
    <definedName name="icover_94" localSheetId="5">#REF!</definedName>
    <definedName name="icover_94" localSheetId="9">#REF!</definedName>
    <definedName name="icover_94" localSheetId="2">#REF!</definedName>
    <definedName name="icover_94" localSheetId="26">#REF!</definedName>
    <definedName name="icover_94">#REF!</definedName>
    <definedName name="icover_95" localSheetId="4">#REF!</definedName>
    <definedName name="icover_95" localSheetId="15">#REF!</definedName>
    <definedName name="icover_95" localSheetId="22">#REF!</definedName>
    <definedName name="icover_95" localSheetId="5">#REF!</definedName>
    <definedName name="icover_95" localSheetId="9">#REF!</definedName>
    <definedName name="icover_95" localSheetId="2">#REF!</definedName>
    <definedName name="icover_95" localSheetId="26">#REF!</definedName>
    <definedName name="icover_95">#REF!</definedName>
    <definedName name="icover_96" localSheetId="4">#REF!</definedName>
    <definedName name="icover_96" localSheetId="15">#REF!</definedName>
    <definedName name="icover_96" localSheetId="22">#REF!</definedName>
    <definedName name="icover_96" localSheetId="5">#REF!</definedName>
    <definedName name="icover_96" localSheetId="9">#REF!</definedName>
    <definedName name="icover_96" localSheetId="2">#REF!</definedName>
    <definedName name="icover_96" localSheetId="26">#REF!</definedName>
    <definedName name="icover_96">#REF!</definedName>
    <definedName name="icover_97" localSheetId="4">#REF!</definedName>
    <definedName name="icover_97" localSheetId="15">#REF!</definedName>
    <definedName name="icover_97" localSheetId="22">#REF!</definedName>
    <definedName name="icover_97" localSheetId="5">#REF!</definedName>
    <definedName name="icover_97" localSheetId="9">#REF!</definedName>
    <definedName name="icover_97" localSheetId="2">#REF!</definedName>
    <definedName name="icover_97" localSheetId="26">#REF!</definedName>
    <definedName name="icover_97">#REF!</definedName>
    <definedName name="icover_98" localSheetId="4">#REF!</definedName>
    <definedName name="icover_98" localSheetId="15">#REF!</definedName>
    <definedName name="icover_98" localSheetId="22">#REF!</definedName>
    <definedName name="icover_98" localSheetId="5">#REF!</definedName>
    <definedName name="icover_98" localSheetId="9">#REF!</definedName>
    <definedName name="icover_98" localSheetId="2">#REF!</definedName>
    <definedName name="icover_98" localSheetId="26">#REF!</definedName>
    <definedName name="icover_98">#REF!</definedName>
    <definedName name="icover_99" localSheetId="4">#REF!</definedName>
    <definedName name="icover_99" localSheetId="15">#REF!</definedName>
    <definedName name="icover_99" localSheetId="22">#REF!</definedName>
    <definedName name="icover_99" localSheetId="5">#REF!</definedName>
    <definedName name="icover_99" localSheetId="9">#REF!</definedName>
    <definedName name="icover_99" localSheetId="2">#REF!</definedName>
    <definedName name="icover_99" localSheetId="26">#REF!</definedName>
    <definedName name="icover_99">#REF!</definedName>
    <definedName name="IDName" localSheetId="4">#REF!</definedName>
    <definedName name="IDName" localSheetId="15">#REF!</definedName>
    <definedName name="IDName" localSheetId="22">#REF!</definedName>
    <definedName name="IDName" localSheetId="5">#REF!</definedName>
    <definedName name="IDName" localSheetId="9">#REF!</definedName>
    <definedName name="IDName" localSheetId="2">#REF!</definedName>
    <definedName name="IDName" localSheetId="26">#REF!</definedName>
    <definedName name="IDName">#REF!</definedName>
    <definedName name="IDNumber" localSheetId="4">#REF!</definedName>
    <definedName name="IDNumber" localSheetId="15">#REF!</definedName>
    <definedName name="IDNumber" localSheetId="22">#REF!</definedName>
    <definedName name="IDNumber" localSheetId="5">#REF!</definedName>
    <definedName name="IDNumber" localSheetId="9">#REF!</definedName>
    <definedName name="IDNumber" localSheetId="2">#REF!</definedName>
    <definedName name="IDNumber" localSheetId="26">#REF!</definedName>
    <definedName name="IDNumber">#REF!</definedName>
    <definedName name="import_gwschablon" localSheetId="4">#REF!</definedName>
    <definedName name="import_gwschablon" localSheetId="15">#REF!</definedName>
    <definedName name="import_gwschablon" localSheetId="22">#REF!</definedName>
    <definedName name="import_gwschablon" localSheetId="5">#REF!</definedName>
    <definedName name="import_gwschablon" localSheetId="9">#REF!</definedName>
    <definedName name="import_gwschablon" localSheetId="2">#REF!</definedName>
    <definedName name="import_gwschablon" localSheetId="26">#REF!</definedName>
    <definedName name="import_gwschablon">#REF!</definedName>
    <definedName name="in" localSheetId="4">'[3]DCF old'!#REF!</definedName>
    <definedName name="in" localSheetId="15">'[3]DCF old'!#REF!</definedName>
    <definedName name="in" localSheetId="22">'[3]DCF old'!#REF!</definedName>
    <definedName name="in" localSheetId="5">'[3]DCF old'!#REF!</definedName>
    <definedName name="in" localSheetId="9">'[3]DCF old'!#REF!</definedName>
    <definedName name="in" localSheetId="2">'[3]DCF old'!#REF!</definedName>
    <definedName name="in" localSheetId="26">'[3]DCF old'!#REF!</definedName>
    <definedName name="in">'[3]DCF old'!#REF!</definedName>
    <definedName name="Inc_cap_RnD_fore">[8]Forecasts_VDF!$E$21:$X$21</definedName>
    <definedName name="inc_tax" localSheetId="4">#REF!</definedName>
    <definedName name="inc_tax" localSheetId="15">#REF!</definedName>
    <definedName name="inc_tax" localSheetId="22">#REF!</definedName>
    <definedName name="inc_tax" localSheetId="5">#REF!</definedName>
    <definedName name="inc_tax" localSheetId="9">#REF!</definedName>
    <definedName name="inc_tax" localSheetId="2">#REF!</definedName>
    <definedName name="inc_tax" localSheetId="26">#REF!</definedName>
    <definedName name="inc_tax">#REF!</definedName>
    <definedName name="Income_before_taxes" localSheetId="4">[8]NOPAT_VDF!#REF!</definedName>
    <definedName name="Income_before_taxes" localSheetId="15">[8]NOPAT_VDF!#REF!</definedName>
    <definedName name="Income_before_taxes" localSheetId="22">[8]NOPAT_VDF!#REF!</definedName>
    <definedName name="Income_before_taxes" localSheetId="5">[8]NOPAT_VDF!#REF!</definedName>
    <definedName name="Income_before_taxes" localSheetId="9">[8]NOPAT_VDF!#REF!</definedName>
    <definedName name="Income_before_taxes" localSheetId="2">[8]NOPAT_VDF!#REF!</definedName>
    <definedName name="Income_before_taxes" localSheetId="26">[8]NOPAT_VDF!#REF!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5">#REF!</definedName>
    <definedName name="Income_tax" localSheetId="22">#REF!</definedName>
    <definedName name="Income_tax" localSheetId="5">#REF!</definedName>
    <definedName name="Income_tax" localSheetId="9">#REF!</definedName>
    <definedName name="Income_tax" localSheetId="2">#REF!</definedName>
    <definedName name="Income_tax" localSheetId="26">#REF!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5">#REF!</definedName>
    <definedName name="Incr_customer_advance" localSheetId="22">#REF!</definedName>
    <definedName name="Incr_customer_advance" localSheetId="5">#REF!</definedName>
    <definedName name="Incr_customer_advance" localSheetId="9">#REF!</definedName>
    <definedName name="Incr_customer_advance" localSheetId="2">#REF!</definedName>
    <definedName name="Incr_customer_advance" localSheetId="26">#REF!</definedName>
    <definedName name="Incr_customer_advance">#REF!</definedName>
    <definedName name="Incr_inventories" localSheetId="4">#REF!</definedName>
    <definedName name="Incr_inventories" localSheetId="15">#REF!</definedName>
    <definedName name="Incr_inventories" localSheetId="22">#REF!</definedName>
    <definedName name="Incr_inventories" localSheetId="5">#REF!</definedName>
    <definedName name="Incr_inventories" localSheetId="9">#REF!</definedName>
    <definedName name="Incr_inventories" localSheetId="2">#REF!</definedName>
    <definedName name="Incr_inventories" localSheetId="26">#REF!</definedName>
    <definedName name="Incr_inventories">#REF!</definedName>
    <definedName name="Incr_payables_creditors" localSheetId="4">#REF!</definedName>
    <definedName name="Incr_payables_creditors" localSheetId="15">#REF!</definedName>
    <definedName name="Incr_payables_creditors" localSheetId="22">#REF!</definedName>
    <definedName name="Incr_payables_creditors" localSheetId="5">#REF!</definedName>
    <definedName name="Incr_payables_creditors" localSheetId="9">#REF!</definedName>
    <definedName name="Incr_payables_creditors" localSheetId="2">#REF!</definedName>
    <definedName name="Incr_payables_creditors" localSheetId="26">#REF!</definedName>
    <definedName name="Incr_payables_creditors">#REF!</definedName>
    <definedName name="Incr_receivables_debtors" localSheetId="4">#REF!</definedName>
    <definedName name="Incr_receivables_debtors" localSheetId="15">#REF!</definedName>
    <definedName name="Incr_receivables_debtors" localSheetId="22">#REF!</definedName>
    <definedName name="Incr_receivables_debtors" localSheetId="5">#REF!</definedName>
    <definedName name="Incr_receivables_debtors" localSheetId="9">#REF!</definedName>
    <definedName name="Incr_receivables_debtors" localSheetId="2">#REF!</definedName>
    <definedName name="Incr_receivables_debtors" localSheetId="26">#REF!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5">[8]NOPAT_VDF!#REF!</definedName>
    <definedName name="Increase_in_other_liabilities" localSheetId="22">[8]NOPAT_VDF!#REF!</definedName>
    <definedName name="Increase_in_other_liabilities" localSheetId="5">[8]NOPAT_VDF!#REF!</definedName>
    <definedName name="Increase_in_other_liabilities" localSheetId="9">[8]NOPAT_VDF!#REF!</definedName>
    <definedName name="Increase_in_other_liabilities" localSheetId="2">[8]NOPAT_VDF!#REF!</definedName>
    <definedName name="Increase_in_other_liabilities" localSheetId="26">[8]NOPAT_VDF!#REF!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5">#REF!</definedName>
    <definedName name="Increase_net_other_assets" localSheetId="22">#REF!</definedName>
    <definedName name="Increase_net_other_assets" localSheetId="5">#REF!</definedName>
    <definedName name="Increase_net_other_assets" localSheetId="9">#REF!</definedName>
    <definedName name="Increase_net_other_assets" localSheetId="2">#REF!</definedName>
    <definedName name="Increase_net_other_assets" localSheetId="26">#REF!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5">#REF!</definedName>
    <definedName name="Inflation" localSheetId="22">#REF!</definedName>
    <definedName name="Inflation" localSheetId="5">#REF!</definedName>
    <definedName name="Inflation" localSheetId="9">#REF!</definedName>
    <definedName name="Inflation" localSheetId="2">#REF!</definedName>
    <definedName name="Inflation" localSheetId="26">#REF!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5">#REF!</definedName>
    <definedName name="InputR1" localSheetId="22">#REF!</definedName>
    <definedName name="InputR1" localSheetId="5">#REF!</definedName>
    <definedName name="InputR1" localSheetId="9">#REF!</definedName>
    <definedName name="InputR1" localSheetId="2">#REF!</definedName>
    <definedName name="InputR1" localSheetId="26">#REF!</definedName>
    <definedName name="InputR1">#REF!</definedName>
    <definedName name="InputR2" localSheetId="4">#REF!</definedName>
    <definedName name="InputR2" localSheetId="15">#REF!</definedName>
    <definedName name="InputR2" localSheetId="22">#REF!</definedName>
    <definedName name="InputR2" localSheetId="5">#REF!</definedName>
    <definedName name="InputR2" localSheetId="9">#REF!</definedName>
    <definedName name="InputR2" localSheetId="2">#REF!</definedName>
    <definedName name="InputR2" localSheetId="26">#REF!</definedName>
    <definedName name="InputR2">#REF!</definedName>
    <definedName name="int_cover" localSheetId="4">'[3]DCF old'!#REF!</definedName>
    <definedName name="int_cover" localSheetId="15">'[3]DCF old'!#REF!</definedName>
    <definedName name="int_cover" localSheetId="22">'[3]DCF old'!#REF!</definedName>
    <definedName name="int_cover" localSheetId="5">'[3]DCF old'!#REF!</definedName>
    <definedName name="int_cover" localSheetId="9">'[3]DCF old'!#REF!</definedName>
    <definedName name="int_cover" localSheetId="2">'[3]DCF old'!#REF!</definedName>
    <definedName name="int_cover" localSheetId="26">'[3]DCF old'!#REF!</definedName>
    <definedName name="int_cover">'[3]DCF old'!#REF!</definedName>
    <definedName name="Int_exp_OL">'[8]PV of Op Leases_VDF'!$C$62:$AZ$62</definedName>
    <definedName name="Intangible_Assets" localSheetId="4">#REF!</definedName>
    <definedName name="Intangible_Assets" localSheetId="15">#REF!</definedName>
    <definedName name="Intangible_Assets" localSheetId="22">#REF!</definedName>
    <definedName name="Intangible_Assets" localSheetId="5">#REF!</definedName>
    <definedName name="Intangible_Assets" localSheetId="9">#REF!</definedName>
    <definedName name="Intangible_Assets" localSheetId="2">#REF!</definedName>
    <definedName name="Intangible_Assets" localSheetId="26">#REF!</definedName>
    <definedName name="Intangible_Assets">#REF!</definedName>
    <definedName name="intb_d" localSheetId="4">'[3]DCF old'!#REF!</definedName>
    <definedName name="intb_d" localSheetId="15">'[3]DCF old'!#REF!</definedName>
    <definedName name="intb_d" localSheetId="22">'[3]DCF old'!#REF!</definedName>
    <definedName name="intb_d" localSheetId="5">'[3]DCF old'!#REF!</definedName>
    <definedName name="intb_d" localSheetId="9">'[3]DCF old'!#REF!</definedName>
    <definedName name="intb_d" localSheetId="2">'[3]DCF old'!#REF!</definedName>
    <definedName name="intb_d" localSheetId="26">'[3]DCF old'!#REF!</definedName>
    <definedName name="intb_d">'[3]DCF old'!#REF!</definedName>
    <definedName name="intb_d_chg" localSheetId="4">'[3]DCF old'!#REF!</definedName>
    <definedName name="intb_d_chg" localSheetId="15">'[3]DCF old'!#REF!</definedName>
    <definedName name="intb_d_chg" localSheetId="22">'[3]DCF old'!#REF!</definedName>
    <definedName name="intb_d_chg" localSheetId="5">'[3]DCF old'!#REF!</definedName>
    <definedName name="intb_d_chg" localSheetId="9">'[3]DCF old'!#REF!</definedName>
    <definedName name="intb_d_chg" localSheetId="2">'[3]DCF old'!#REF!</definedName>
    <definedName name="intb_d_chg" localSheetId="26">'[3]DCF old'!#REF!</definedName>
    <definedName name="intb_d_chg">'[3]DCF old'!#REF!</definedName>
    <definedName name="intb_d_eq_bv" localSheetId="4">'[3]DCF old'!#REF!</definedName>
    <definedName name="intb_d_eq_bv" localSheetId="15">'[3]DCF old'!#REF!</definedName>
    <definedName name="intb_d_eq_bv" localSheetId="22">'[3]DCF old'!#REF!</definedName>
    <definedName name="intb_d_eq_bv" localSheetId="5">'[3]DCF old'!#REF!</definedName>
    <definedName name="intb_d_eq_bv" localSheetId="9">'[3]DCF old'!#REF!</definedName>
    <definedName name="intb_d_eq_bv" localSheetId="2">'[3]DCF old'!#REF!</definedName>
    <definedName name="intb_d_eq_bv" localSheetId="26">'[3]DCF old'!#REF!</definedName>
    <definedName name="intb_d_eq_bv">'[3]DCF old'!#REF!</definedName>
    <definedName name="intb_d_eq_mv" localSheetId="4">'[3]DCF old'!#REF!</definedName>
    <definedName name="intb_d_eq_mv" localSheetId="15">'[3]DCF old'!#REF!</definedName>
    <definedName name="intb_d_eq_mv" localSheetId="22">'[3]DCF old'!#REF!</definedName>
    <definedName name="intb_d_eq_mv" localSheetId="5">'[3]DCF old'!#REF!</definedName>
    <definedName name="intb_d_eq_mv" localSheetId="9">'[3]DCF old'!#REF!</definedName>
    <definedName name="intb_d_eq_mv" localSheetId="2">'[3]DCF old'!#REF!</definedName>
    <definedName name="intb_d_eq_mv" localSheetId="26">'[3]DCF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5">#REF!</definedName>
    <definedName name="Interest_expense" localSheetId="22">#REF!</definedName>
    <definedName name="Interest_expense" localSheetId="5">#REF!</definedName>
    <definedName name="Interest_expense" localSheetId="9">#REF!</definedName>
    <definedName name="Interest_expense" localSheetId="2">#REF!</definedName>
    <definedName name="Interest_expense" localSheetId="26">#REF!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5">#REF!</definedName>
    <definedName name="Interest_income" localSheetId="22">#REF!</definedName>
    <definedName name="Interest_income" localSheetId="5">#REF!</definedName>
    <definedName name="Interest_income" localSheetId="9">#REF!</definedName>
    <definedName name="Interest_income" localSheetId="2">#REF!</definedName>
    <definedName name="Interest_income" localSheetId="26">#REF!</definedName>
    <definedName name="Interest_income">#REF!</definedName>
    <definedName name="Interest_on_convertibles___options" localSheetId="4">#REF!</definedName>
    <definedName name="Interest_on_convertibles___options" localSheetId="15">#REF!</definedName>
    <definedName name="Interest_on_convertibles___options" localSheetId="22">#REF!</definedName>
    <definedName name="Interest_on_convertibles___options" localSheetId="5">#REF!</definedName>
    <definedName name="Interest_on_convertibles___options" localSheetId="9">#REF!</definedName>
    <definedName name="Interest_on_convertibles___options" localSheetId="2">#REF!</definedName>
    <definedName name="Interest_on_convertibles___options" localSheetId="26">#REF!</definedName>
    <definedName name="Interest_on_convertibles___options">#REF!</definedName>
    <definedName name="Interest_oper_lease">'[8]PV of Op Leases_VDF'!$C$63:$AW$63</definedName>
    <definedName name="interestcost" localSheetId="4">#REF!</definedName>
    <definedName name="interestcost" localSheetId="15">#REF!</definedName>
    <definedName name="interestcost" localSheetId="22">#REF!</definedName>
    <definedName name="interestcost" localSheetId="5">#REF!</definedName>
    <definedName name="interestcost" localSheetId="9">#REF!</definedName>
    <definedName name="interestcost" localSheetId="2">#REF!</definedName>
    <definedName name="interestcost" localSheetId="26">#REF!</definedName>
    <definedName name="interestcost">#REF!</definedName>
    <definedName name="InterestInc" localSheetId="4">#REF!</definedName>
    <definedName name="InterestInc" localSheetId="15">#REF!</definedName>
    <definedName name="InterestInc" localSheetId="22">#REF!</definedName>
    <definedName name="InterestInc" localSheetId="5">#REF!</definedName>
    <definedName name="InterestInc" localSheetId="9">#REF!</definedName>
    <definedName name="InterestInc" localSheetId="2">#REF!</definedName>
    <definedName name="InterestInc" localSheetId="26">#REF!</definedName>
    <definedName name="InterestInc">#REF!</definedName>
    <definedName name="interim" localSheetId="4">#REF!</definedName>
    <definedName name="interim" localSheetId="15">#REF!</definedName>
    <definedName name="interim" localSheetId="22">#REF!</definedName>
    <definedName name="interim" localSheetId="5">#REF!</definedName>
    <definedName name="interim" localSheetId="9">#REF!</definedName>
    <definedName name="interim" localSheetId="2">#REF!</definedName>
    <definedName name="interim" localSheetId="26">#REF!</definedName>
    <definedName name="interim">#REF!</definedName>
    <definedName name="interim_data" localSheetId="4">#REF!</definedName>
    <definedName name="interim_data" localSheetId="15">#REF!</definedName>
    <definedName name="interim_data" localSheetId="22">#REF!</definedName>
    <definedName name="interim_data" localSheetId="5">#REF!</definedName>
    <definedName name="interim_data" localSheetId="9">#REF!</definedName>
    <definedName name="interim_data" localSheetId="2">#REF!</definedName>
    <definedName name="interim_data" localSheetId="26">#REF!</definedName>
    <definedName name="interim_data">#REF!</definedName>
    <definedName name="interimlabel" localSheetId="4">#REF!</definedName>
    <definedName name="interimlabel" localSheetId="15">#REF!</definedName>
    <definedName name="interimlabel" localSheetId="22">#REF!</definedName>
    <definedName name="interimlabel" localSheetId="5">#REF!</definedName>
    <definedName name="interimlabel" localSheetId="9">#REF!</definedName>
    <definedName name="interimlabel" localSheetId="2">#REF!</definedName>
    <definedName name="interimlabel" localSheetId="26">#REF!</definedName>
    <definedName name="interimlabel">#REF!</definedName>
    <definedName name="intexp" localSheetId="4">#REF!</definedName>
    <definedName name="intexp" localSheetId="15">#REF!</definedName>
    <definedName name="intexp" localSheetId="22">#REF!</definedName>
    <definedName name="intexp" localSheetId="5">#REF!</definedName>
    <definedName name="intexp" localSheetId="9">#REF!</definedName>
    <definedName name="intexp" localSheetId="2">#REF!</definedName>
    <definedName name="intexp" localSheetId="26">#REF!</definedName>
    <definedName name="intexp">#REF!</definedName>
    <definedName name="inv_00" localSheetId="4">#REF!</definedName>
    <definedName name="inv_00" localSheetId="15">#REF!</definedName>
    <definedName name="inv_00" localSheetId="22">#REF!</definedName>
    <definedName name="inv_00" localSheetId="5">#REF!</definedName>
    <definedName name="inv_00" localSheetId="9">#REF!</definedName>
    <definedName name="inv_00" localSheetId="2">#REF!</definedName>
    <definedName name="inv_00" localSheetId="26">#REF!</definedName>
    <definedName name="inv_00">#REF!</definedName>
    <definedName name="inv_01">[1]CASINO2!$U$541</definedName>
    <definedName name="inv_02">[1]CASINO2!$V$541</definedName>
    <definedName name="inv_03">[1]CASINO2!$W$541</definedName>
    <definedName name="inv_99" localSheetId="4">#REF!</definedName>
    <definedName name="inv_99" localSheetId="15">#REF!</definedName>
    <definedName name="inv_99" localSheetId="22">#REF!</definedName>
    <definedName name="inv_99" localSheetId="5">#REF!</definedName>
    <definedName name="inv_99" localSheetId="9">#REF!</definedName>
    <definedName name="inv_99" localSheetId="2">#REF!</definedName>
    <definedName name="inv_99" localSheetId="26">#REF!</definedName>
    <definedName name="inv_99">#REF!</definedName>
    <definedName name="inv_s00" localSheetId="4">#REF!</definedName>
    <definedName name="inv_s00" localSheetId="15">#REF!</definedName>
    <definedName name="inv_s00" localSheetId="22">#REF!</definedName>
    <definedName name="inv_s00" localSheetId="5">#REF!</definedName>
    <definedName name="inv_s00" localSheetId="9">#REF!</definedName>
    <definedName name="inv_s00" localSheetId="2">#REF!</definedName>
    <definedName name="inv_s00" localSheetId="26">#REF!</definedName>
    <definedName name="inv_s00">#REF!</definedName>
    <definedName name="inv_s01">[1]CASINO2!$U$542</definedName>
    <definedName name="inv_s02" localSheetId="4">#REF!</definedName>
    <definedName name="inv_s02" localSheetId="15">#REF!</definedName>
    <definedName name="inv_s02" localSheetId="22">#REF!</definedName>
    <definedName name="inv_s02" localSheetId="5">#REF!</definedName>
    <definedName name="inv_s02" localSheetId="9">#REF!</definedName>
    <definedName name="inv_s02" localSheetId="2">#REF!</definedName>
    <definedName name="inv_s02" localSheetId="26">#REF!</definedName>
    <definedName name="inv_s02">#REF!</definedName>
    <definedName name="inv_s03">[1]CASINO2!$W$542</definedName>
    <definedName name="inv_s99" localSheetId="4">#REF!</definedName>
    <definedName name="inv_s99" localSheetId="15">#REF!</definedName>
    <definedName name="inv_s99" localSheetId="22">#REF!</definedName>
    <definedName name="inv_s99" localSheetId="5">#REF!</definedName>
    <definedName name="inv_s99" localSheetId="9">#REF!</definedName>
    <definedName name="inv_s99" localSheetId="2">#REF!</definedName>
    <definedName name="inv_s99" localSheetId="26">#REF!</definedName>
    <definedName name="inv_s99">#REF!</definedName>
    <definedName name="inve" localSheetId="4">'[3]DCF old'!#REF!</definedName>
    <definedName name="inve" localSheetId="15">'[3]DCF old'!#REF!</definedName>
    <definedName name="inve" localSheetId="22">'[3]DCF old'!#REF!</definedName>
    <definedName name="inve" localSheetId="5">'[3]DCF old'!#REF!</definedName>
    <definedName name="inve" localSheetId="9">'[3]DCF old'!#REF!</definedName>
    <definedName name="inve" localSheetId="2">'[3]DCF old'!#REF!</definedName>
    <definedName name="inve" localSheetId="26">'[3]DCF old'!#REF!</definedName>
    <definedName name="inve">'[3]DCF old'!#REF!</definedName>
    <definedName name="Inventories" localSheetId="4">#REF!</definedName>
    <definedName name="Inventories" localSheetId="15">#REF!</definedName>
    <definedName name="Inventories" localSheetId="22">#REF!</definedName>
    <definedName name="Inventories" localSheetId="5">#REF!</definedName>
    <definedName name="Inventories" localSheetId="9">#REF!</definedName>
    <definedName name="Inventories" localSheetId="2">#REF!</definedName>
    <definedName name="Inventories" localSheetId="26">#REF!</definedName>
    <definedName name="Inventories">#REF!</definedName>
    <definedName name="inventory" localSheetId="4">'[3]DCF old'!#REF!</definedName>
    <definedName name="inventory" localSheetId="15">'[3]DCF old'!#REF!</definedName>
    <definedName name="inventory" localSheetId="22">'[3]DCF old'!#REF!</definedName>
    <definedName name="inventory" localSheetId="5">'[3]DCF old'!#REF!</definedName>
    <definedName name="inventory" localSheetId="9">'[3]DCF old'!#REF!</definedName>
    <definedName name="inventory" localSheetId="2">'[3]DCF old'!#REF!</definedName>
    <definedName name="inventory" localSheetId="26">'[3]DCF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5">#REF!</definedName>
    <definedName name="InvestDepr" localSheetId="22">#REF!</definedName>
    <definedName name="InvestDepr" localSheetId="5">#REF!</definedName>
    <definedName name="InvestDepr" localSheetId="9">#REF!</definedName>
    <definedName name="InvestDepr" localSheetId="2">#REF!</definedName>
    <definedName name="InvestDepr" localSheetId="26">#REF!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5">#REF!</definedName>
    <definedName name="Investment_in_fixed_assets" localSheetId="22">#REF!</definedName>
    <definedName name="Investment_in_fixed_assets" localSheetId="5">#REF!</definedName>
    <definedName name="Investment_in_fixed_assets" localSheetId="9">#REF!</definedName>
    <definedName name="Investment_in_fixed_assets" localSheetId="2">#REF!</definedName>
    <definedName name="Investment_in_fixed_assets" localSheetId="26">#REF!</definedName>
    <definedName name="Investment_in_fixed_assets">#REF!</definedName>
    <definedName name="investmentcost" localSheetId="4">#REF!</definedName>
    <definedName name="investmentcost" localSheetId="15">#REF!</definedName>
    <definedName name="investmentcost" localSheetId="22">#REF!</definedName>
    <definedName name="investmentcost" localSheetId="5">#REF!</definedName>
    <definedName name="investmentcost" localSheetId="9">#REF!</definedName>
    <definedName name="investmentcost" localSheetId="2">#REF!</definedName>
    <definedName name="investmentcost" localSheetId="26">#REF!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5">#REF!</definedName>
    <definedName name="isbs" localSheetId="22">#REF!</definedName>
    <definedName name="isbs" localSheetId="5">#REF!</definedName>
    <definedName name="isbs" localSheetId="9">#REF!</definedName>
    <definedName name="isbs" localSheetId="2">#REF!</definedName>
    <definedName name="isbs" localSheetId="26">#REF!</definedName>
    <definedName name="isbs">#REF!</definedName>
    <definedName name="ISBSEXTRA" localSheetId="4">#REF!</definedName>
    <definedName name="ISBSEXTRA" localSheetId="15">#REF!</definedName>
    <definedName name="ISBSEXTRA" localSheetId="22">#REF!</definedName>
    <definedName name="ISBSEXTRA" localSheetId="5">#REF!</definedName>
    <definedName name="ISBSEXTRA" localSheetId="9">#REF!</definedName>
    <definedName name="ISBSEXTRA" localSheetId="2">#REF!</definedName>
    <definedName name="ISBSEXTRA" localSheetId="26">#REF!</definedName>
    <definedName name="ISBSEXTRA">#REF!</definedName>
    <definedName name="Italy" localSheetId="4">#REF!</definedName>
    <definedName name="Italy" localSheetId="15">#REF!</definedName>
    <definedName name="Italy" localSheetId="22">#REF!</definedName>
    <definedName name="Italy" localSheetId="5">#REF!</definedName>
    <definedName name="Italy" localSheetId="9">#REF!</definedName>
    <definedName name="Italy" localSheetId="2">#REF!</definedName>
    <definedName name="Italy" localSheetId="26">#REF!</definedName>
    <definedName name="Italy">#REF!</definedName>
    <definedName name="Italy_w" localSheetId="4">#REF!</definedName>
    <definedName name="Italy_w" localSheetId="15">#REF!</definedName>
    <definedName name="Italy_w" localSheetId="22">#REF!</definedName>
    <definedName name="Italy_w" localSheetId="5">#REF!</definedName>
    <definedName name="Italy_w" localSheetId="9">#REF!</definedName>
    <definedName name="Italy_w" localSheetId="2">#REF!</definedName>
    <definedName name="Italy_w" localSheetId="26">#REF!</definedName>
    <definedName name="Italy_w">#REF!</definedName>
    <definedName name="iteratename" localSheetId="4">#REF!</definedName>
    <definedName name="iteratename" localSheetId="15">#REF!</definedName>
    <definedName name="iteratename" localSheetId="22">#REF!</definedName>
    <definedName name="iteratename" localSheetId="5">#REF!</definedName>
    <definedName name="iteratename" localSheetId="9">#REF!</definedName>
    <definedName name="iteratename" localSheetId="2">#REF!</definedName>
    <definedName name="iteratename" localSheetId="26">#REF!</definedName>
    <definedName name="iteratename">#REF!</definedName>
    <definedName name="iteration_target_price" localSheetId="4">#REF!</definedName>
    <definedName name="iteration_target_price" localSheetId="15">#REF!</definedName>
    <definedName name="iteration_target_price" localSheetId="22">#REF!</definedName>
    <definedName name="iteration_target_price" localSheetId="5">#REF!</definedName>
    <definedName name="iteration_target_price" localSheetId="9">#REF!</definedName>
    <definedName name="iteration_target_price" localSheetId="2">#REF!</definedName>
    <definedName name="iteration_target_price" localSheetId="26">#REF!</definedName>
    <definedName name="iteration_target_price">#REF!</definedName>
    <definedName name="IterationSheet" localSheetId="4">#REF!</definedName>
    <definedName name="IterationSheet" localSheetId="15">#REF!</definedName>
    <definedName name="IterationSheet" localSheetId="22">#REF!</definedName>
    <definedName name="IterationSheet" localSheetId="5">#REF!</definedName>
    <definedName name="IterationSheet" localSheetId="9">#REF!</definedName>
    <definedName name="IterationSheet" localSheetId="2">#REF!</definedName>
    <definedName name="IterationSheet" localSheetId="26">#REF!</definedName>
    <definedName name="IterationSheet">#REF!</definedName>
    <definedName name="k">[24]TV4SVA!$B$102</definedName>
    <definedName name="Kd" localSheetId="4">[8]WACC_VDF!#REF!</definedName>
    <definedName name="Kd" localSheetId="15">[8]WACC_VDF!#REF!</definedName>
    <definedName name="Kd" localSheetId="22">[8]WACC_VDF!#REF!</definedName>
    <definedName name="Kd" localSheetId="5">[8]WACC_VDF!#REF!</definedName>
    <definedName name="Kd" localSheetId="9">[8]WACC_VDF!#REF!</definedName>
    <definedName name="Kd" localSheetId="2">[8]WACC_VDF!#REF!</definedName>
    <definedName name="Kd" localSheetId="26">[8]WACC_VDF!#REF!</definedName>
    <definedName name="Kd">[8]WACC_VDF!#REF!</definedName>
    <definedName name="Ke">[8]WACC_VDF!$D$11</definedName>
    <definedName name="Key_Data" localSheetId="4">#REF!</definedName>
    <definedName name="Key_Data" localSheetId="15">#REF!</definedName>
    <definedName name="Key_Data" localSheetId="22">#REF!</definedName>
    <definedName name="Key_Data" localSheetId="5">#REF!</definedName>
    <definedName name="Key_Data" localSheetId="9">#REF!</definedName>
    <definedName name="Key_Data" localSheetId="2">#REF!</definedName>
    <definedName name="Key_Data" localSheetId="26">#REF!</definedName>
    <definedName name="Key_Data">#REF!</definedName>
    <definedName name="KeyRatios" localSheetId="4">#REF!</definedName>
    <definedName name="KeyRatios" localSheetId="15">#REF!</definedName>
    <definedName name="KeyRatios" localSheetId="22">#REF!</definedName>
    <definedName name="KeyRatios" localSheetId="5">#REF!</definedName>
    <definedName name="KeyRatios" localSheetId="9">#REF!</definedName>
    <definedName name="KeyRatios" localSheetId="2">#REF!</definedName>
    <definedName name="KeyRatios" localSheetId="26">#REF!</definedName>
    <definedName name="KeyRatios">#REF!</definedName>
    <definedName name="kommentar" localSheetId="4">#REF!</definedName>
    <definedName name="kommentar" localSheetId="15">#REF!</definedName>
    <definedName name="kommentar" localSheetId="22">#REF!</definedName>
    <definedName name="kommentar" localSheetId="5">#REF!</definedName>
    <definedName name="kommentar" localSheetId="9">#REF!</definedName>
    <definedName name="kommentar" localSheetId="2">#REF!</definedName>
    <definedName name="kommentar" localSheetId="26">#REF!</definedName>
    <definedName name="kommentar">#REF!</definedName>
    <definedName name="konc" localSheetId="4">[4]Börskurser!#REF!</definedName>
    <definedName name="konc" localSheetId="15">[4]Börskurser!#REF!</definedName>
    <definedName name="konc" localSheetId="22">[4]Börskurser!#REF!</definedName>
    <definedName name="konc" localSheetId="5">[4]Börskurser!#REF!</definedName>
    <definedName name="konc" localSheetId="9">[4]Börskurser!#REF!</definedName>
    <definedName name="konc" localSheetId="2">[4]Börskurser!#REF!</definedName>
    <definedName name="konc" localSheetId="26">[4]Börskurser!#REF!</definedName>
    <definedName name="konc">[4]Börskurser!#REF!</definedName>
    <definedName name="kost" localSheetId="4">[4]Börskurser!#REF!</definedName>
    <definedName name="kost" localSheetId="15">[4]Börskurser!#REF!</definedName>
    <definedName name="kost" localSheetId="22">[4]Börskurser!#REF!</definedName>
    <definedName name="kost" localSheetId="5">[4]Börskurser!#REF!</definedName>
    <definedName name="kost" localSheetId="9">[4]Börskurser!#REF!</definedName>
    <definedName name="kost" localSheetId="2">[4]Börskurser!#REF!</definedName>
    <definedName name="kost" localSheetId="26">[4]Börskurser!#REF!</definedName>
    <definedName name="kost">[4]Börskurser!#REF!</definedName>
    <definedName name="L_T_obligations_under_cap_leases">'[8]Invested capital_VDF'!$C$58:$AU$58</definedName>
    <definedName name="label2" localSheetId="4">#REF!</definedName>
    <definedName name="label2" localSheetId="15">#REF!</definedName>
    <definedName name="label2" localSheetId="22">#REF!</definedName>
    <definedName name="label2" localSheetId="5">#REF!</definedName>
    <definedName name="label2" localSheetId="9">#REF!</definedName>
    <definedName name="label2" localSheetId="2">#REF!</definedName>
    <definedName name="label2" localSheetId="26">#REF!</definedName>
    <definedName name="label2">#REF!</definedName>
    <definedName name="label3" localSheetId="4">#REF!</definedName>
    <definedName name="label3" localSheetId="15">#REF!</definedName>
    <definedName name="label3" localSheetId="22">#REF!</definedName>
    <definedName name="label3" localSheetId="5">#REF!</definedName>
    <definedName name="label3" localSheetId="9">#REF!</definedName>
    <definedName name="label3" localSheetId="2">#REF!</definedName>
    <definedName name="label3" localSheetId="26">#REF!</definedName>
    <definedName name="label3">#REF!</definedName>
    <definedName name="label4" localSheetId="4">#REF!</definedName>
    <definedName name="label4" localSheetId="15">#REF!</definedName>
    <definedName name="label4" localSheetId="22">#REF!</definedName>
    <definedName name="label4" localSheetId="5">#REF!</definedName>
    <definedName name="label4" localSheetId="9">#REF!</definedName>
    <definedName name="label4" localSheetId="2">#REF!</definedName>
    <definedName name="label4" localSheetId="26">#REF!</definedName>
    <definedName name="label4">#REF!</definedName>
    <definedName name="label5" localSheetId="4">#REF!</definedName>
    <definedName name="label5" localSheetId="15">#REF!</definedName>
    <definedName name="label5" localSheetId="22">#REF!</definedName>
    <definedName name="label5" localSheetId="5">#REF!</definedName>
    <definedName name="label5" localSheetId="9">#REF!</definedName>
    <definedName name="label5" localSheetId="2">#REF!</definedName>
    <definedName name="label5" localSheetId="26">#REF!</definedName>
    <definedName name="label5">#REF!</definedName>
    <definedName name="label6" localSheetId="4">#REF!</definedName>
    <definedName name="label6" localSheetId="15">#REF!</definedName>
    <definedName name="label6" localSheetId="22">#REF!</definedName>
    <definedName name="label6" localSheetId="5">#REF!</definedName>
    <definedName name="label6" localSheetId="9">#REF!</definedName>
    <definedName name="label6" localSheetId="2">#REF!</definedName>
    <definedName name="label6" localSheetId="26">#REF!</definedName>
    <definedName name="label6">#REF!</definedName>
    <definedName name="label7" localSheetId="4">#REF!</definedName>
    <definedName name="label7" localSheetId="15">#REF!</definedName>
    <definedName name="label7" localSheetId="22">#REF!</definedName>
    <definedName name="label7" localSheetId="5">#REF!</definedName>
    <definedName name="label7" localSheetId="9">#REF!</definedName>
    <definedName name="label7" localSheetId="2">#REF!</definedName>
    <definedName name="label7" localSheetId="26">#REF!</definedName>
    <definedName name="label7">#REF!</definedName>
    <definedName name="Last_Historic_Period" localSheetId="4">#REF!</definedName>
    <definedName name="Last_Historic_Period" localSheetId="15">#REF!</definedName>
    <definedName name="Last_Historic_Period" localSheetId="22">#REF!</definedName>
    <definedName name="Last_Historic_Period" localSheetId="5">#REF!</definedName>
    <definedName name="Last_Historic_Period" localSheetId="9">#REF!</definedName>
    <definedName name="Last_Historic_Period" localSheetId="2">#REF!</definedName>
    <definedName name="Last_Historic_Period" localSheetId="26">#REF!</definedName>
    <definedName name="Last_Historic_Period">#REF!</definedName>
    <definedName name="last_input_year">'[3]DCF old'!$T:$T</definedName>
    <definedName name="lastknownyear" localSheetId="4">'[3]DCF old'!#REF!</definedName>
    <definedName name="lastknownyear" localSheetId="15">'[3]DCF old'!#REF!</definedName>
    <definedName name="lastknownyear" localSheetId="22">'[3]DCF old'!#REF!</definedName>
    <definedName name="lastknownyear" localSheetId="5">'[3]DCF old'!#REF!</definedName>
    <definedName name="lastknownyear" localSheetId="9">'[3]DCF old'!#REF!</definedName>
    <definedName name="lastknownyear" localSheetId="2">'[3]DCF old'!#REF!</definedName>
    <definedName name="lastknownyear" localSheetId="26">'[3]DCF old'!#REF!</definedName>
    <definedName name="lastknownyear">'[3]DCF old'!#REF!</definedName>
    <definedName name="Latin_Amercia" localSheetId="4">#REF!</definedName>
    <definedName name="Latin_Amercia" localSheetId="15">#REF!</definedName>
    <definedName name="Latin_Amercia" localSheetId="22">#REF!</definedName>
    <definedName name="Latin_Amercia" localSheetId="5">#REF!</definedName>
    <definedName name="Latin_Amercia" localSheetId="9">#REF!</definedName>
    <definedName name="Latin_Amercia" localSheetId="2">#REF!</definedName>
    <definedName name="Latin_Amercia" localSheetId="26">#REF!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5">#REF!</definedName>
    <definedName name="ListingCcy" localSheetId="22">#REF!</definedName>
    <definedName name="ListingCcy" localSheetId="5">#REF!</definedName>
    <definedName name="ListingCcy" localSheetId="9">#REF!</definedName>
    <definedName name="ListingCcy" localSheetId="2">#REF!</definedName>
    <definedName name="ListingCcy" localSheetId="26">#REF!</definedName>
    <definedName name="ListingCcy">#REF!</definedName>
    <definedName name="ListingType" localSheetId="4">#REF!</definedName>
    <definedName name="ListingType" localSheetId="15">#REF!</definedName>
    <definedName name="ListingType" localSheetId="22">#REF!</definedName>
    <definedName name="ListingType" localSheetId="5">#REF!</definedName>
    <definedName name="ListingType" localSheetId="9">#REF!</definedName>
    <definedName name="ListingType" localSheetId="2">#REF!</definedName>
    <definedName name="ListingType" localSheetId="26">#REF!</definedName>
    <definedName name="ListingType">#REF!</definedName>
    <definedName name="ListOffset" hidden="1">15</definedName>
    <definedName name="lnk_ccy_asreported" localSheetId="4">#REF!</definedName>
    <definedName name="lnk_ccy_asreported" localSheetId="15">#REF!</definedName>
    <definedName name="lnk_ccy_asreported" localSheetId="22">#REF!</definedName>
    <definedName name="lnk_ccy_asreported" localSheetId="5">#REF!</definedName>
    <definedName name="lnk_ccy_asreported" localSheetId="9">#REF!</definedName>
    <definedName name="lnk_ccy_asreported" localSheetId="2">#REF!</definedName>
    <definedName name="lnk_ccy_asreported" localSheetId="26">#REF!</definedName>
    <definedName name="lnk_ccy_asreported">#REF!</definedName>
    <definedName name="lnk_CoName" localSheetId="4" hidden="1">#REF!</definedName>
    <definedName name="lnk_CoName" localSheetId="15" hidden="1">#REF!</definedName>
    <definedName name="lnk_CoName" localSheetId="22" hidden="1">#REF!</definedName>
    <definedName name="lnk_CoName" localSheetId="5" hidden="1">#REF!</definedName>
    <definedName name="lnk_CoName" localSheetId="9" hidden="1">#REF!</definedName>
    <definedName name="lnk_CoName" localSheetId="2" hidden="1">#REF!</definedName>
    <definedName name="lnk_CoName" localSheetId="26" hidden="1">#REF!</definedName>
    <definedName name="lnk_CoName" hidden="1">#REF!</definedName>
    <definedName name="lnk_countryID" localSheetId="4" hidden="1">#REF!</definedName>
    <definedName name="lnk_countryID" localSheetId="15" hidden="1">#REF!</definedName>
    <definedName name="lnk_countryID" localSheetId="22" hidden="1">#REF!</definedName>
    <definedName name="lnk_countryID" localSheetId="5" hidden="1">#REF!</definedName>
    <definedName name="lnk_countryID" localSheetId="9" hidden="1">#REF!</definedName>
    <definedName name="lnk_countryID" localSheetId="2" hidden="1">#REF!</definedName>
    <definedName name="lnk_countryID" localSheetId="26" hidden="1">#REF!</definedName>
    <definedName name="lnk_countryID" hidden="1">#REF!</definedName>
    <definedName name="lnk_cpyID" localSheetId="4" hidden="1">#REF!</definedName>
    <definedName name="lnk_cpyID" localSheetId="15" hidden="1">#REF!</definedName>
    <definedName name="lnk_cpyID" localSheetId="22" hidden="1">#REF!</definedName>
    <definedName name="lnk_cpyID" localSheetId="5" hidden="1">#REF!</definedName>
    <definedName name="lnk_cpyID" localSheetId="9" hidden="1">#REF!</definedName>
    <definedName name="lnk_cpyID" localSheetId="2" hidden="1">#REF!</definedName>
    <definedName name="lnk_cpyID" localSheetId="26" hidden="1">#REF!</definedName>
    <definedName name="lnk_cpyID" hidden="1">#REF!</definedName>
    <definedName name="lnk_display_Currency" localSheetId="4" hidden="1">#REF!</definedName>
    <definedName name="lnk_display_Currency" localSheetId="15" hidden="1">#REF!</definedName>
    <definedName name="lnk_display_Currency" localSheetId="22" hidden="1">#REF!</definedName>
    <definedName name="lnk_display_Currency" localSheetId="5" hidden="1">#REF!</definedName>
    <definedName name="lnk_display_Currency" localSheetId="9" hidden="1">#REF!</definedName>
    <definedName name="lnk_display_Currency" localSheetId="2" hidden="1">#REF!</definedName>
    <definedName name="lnk_display_Currency" localSheetId="26" hidden="1">#REF!</definedName>
    <definedName name="lnk_display_Currency" hidden="1">#REF!</definedName>
    <definedName name="lnk_drate_update" localSheetId="4">#REF!</definedName>
    <definedName name="lnk_drate_update" localSheetId="15">#REF!</definedName>
    <definedName name="lnk_drate_update" localSheetId="22">#REF!</definedName>
    <definedName name="lnk_drate_update" localSheetId="5">#REF!</definedName>
    <definedName name="lnk_drate_update" localSheetId="9">#REF!</definedName>
    <definedName name="lnk_drate_update" localSheetId="2">#REF!</definedName>
    <definedName name="lnk_drate_update" localSheetId="26">#REF!</definedName>
    <definedName name="lnk_drate_update">#REF!</definedName>
    <definedName name="lnk_IndustryType" localSheetId="4" hidden="1">#REF!</definedName>
    <definedName name="lnk_IndustryType" localSheetId="15" hidden="1">#REF!</definedName>
    <definedName name="lnk_IndustryType" localSheetId="22" hidden="1">#REF!</definedName>
    <definedName name="lnk_IndustryType" localSheetId="5" hidden="1">#REF!</definedName>
    <definedName name="lnk_IndustryType" localSheetId="9" hidden="1">#REF!</definedName>
    <definedName name="lnk_IndustryType" localSheetId="2" hidden="1">#REF!</definedName>
    <definedName name="lnk_IndustryType" localSheetId="26" hidden="1">#REF!</definedName>
    <definedName name="lnk_IndustryType" hidden="1">#REF!</definedName>
    <definedName name="lnk_LastFiscalYear" localSheetId="4" hidden="1">#REF!</definedName>
    <definedName name="lnk_LastFiscalYear" localSheetId="15" hidden="1">#REF!</definedName>
    <definedName name="lnk_LastFiscalYear" localSheetId="22" hidden="1">#REF!</definedName>
    <definedName name="lnk_LastFiscalYear" localSheetId="5" hidden="1">#REF!</definedName>
    <definedName name="lnk_LastFiscalYear" localSheetId="9" hidden="1">#REF!</definedName>
    <definedName name="lnk_LastFiscalYear" localSheetId="2" hidden="1">#REF!</definedName>
    <definedName name="lnk_LastFiscalYear" localSheetId="26" hidden="1">#REF!</definedName>
    <definedName name="lnk_LastFiscalYear" hidden="1">#REF!</definedName>
    <definedName name="lnk_lfy_rolled" localSheetId="4">#REF!</definedName>
    <definedName name="lnk_lfy_rolled" localSheetId="15">#REF!</definedName>
    <definedName name="lnk_lfy_rolled" localSheetId="22">#REF!</definedName>
    <definedName name="lnk_lfy_rolled" localSheetId="5">#REF!</definedName>
    <definedName name="lnk_lfy_rolled" localSheetId="9">#REF!</definedName>
    <definedName name="lnk_lfy_rolled" localSheetId="2">#REF!</definedName>
    <definedName name="lnk_lfy_rolled" localSheetId="26">#REF!</definedName>
    <definedName name="lnk_lfy_rolled">#REF!</definedName>
    <definedName name="lnk_numForecastYears" localSheetId="4" hidden="1">#REF!</definedName>
    <definedName name="lnk_numForecastYears" localSheetId="15" hidden="1">#REF!</definedName>
    <definedName name="lnk_numForecastYears" localSheetId="22" hidden="1">#REF!</definedName>
    <definedName name="lnk_numForecastYears" localSheetId="5" hidden="1">#REF!</definedName>
    <definedName name="lnk_numForecastYears" localSheetId="9" hidden="1">#REF!</definedName>
    <definedName name="lnk_numForecastYears" localSheetId="2" hidden="1">#REF!</definedName>
    <definedName name="lnk_numForecastYears" localSheetId="26" hidden="1">#REF!</definedName>
    <definedName name="lnk_numForecastYears" hidden="1">#REF!</definedName>
    <definedName name="lnk_numHistoricalYears" localSheetId="4" hidden="1">#REF!</definedName>
    <definedName name="lnk_numHistoricalYears" localSheetId="15" hidden="1">#REF!</definedName>
    <definedName name="lnk_numHistoricalYears" localSheetId="22" hidden="1">#REF!</definedName>
    <definedName name="lnk_numHistoricalYears" localSheetId="5" hidden="1">#REF!</definedName>
    <definedName name="lnk_numHistoricalYears" localSheetId="9" hidden="1">#REF!</definedName>
    <definedName name="lnk_numHistoricalYears" localSheetId="2" hidden="1">#REF!</definedName>
    <definedName name="lnk_numHistoricalYears" localSheetId="26" hidden="1">#REF!</definedName>
    <definedName name="lnk_numHistoricalYears" hidden="1">#REF!</definedName>
    <definedName name="lnk_Print_Area" localSheetId="4" hidden="1">#REF!</definedName>
    <definedName name="lnk_Print_Area" localSheetId="15" hidden="1">#REF!</definedName>
    <definedName name="lnk_Print_Area" localSheetId="22" hidden="1">#REF!</definedName>
    <definedName name="lnk_Print_Area" localSheetId="5" hidden="1">#REF!</definedName>
    <definedName name="lnk_Print_Area" localSheetId="9" hidden="1">#REF!</definedName>
    <definedName name="lnk_Print_Area" localSheetId="2" hidden="1">#REF!</definedName>
    <definedName name="lnk_Print_Area" localSheetId="26" hidden="1">#REF!</definedName>
    <definedName name="lnk_Print_Area" hidden="1">#REF!</definedName>
    <definedName name="lnk_rData_Start_Result" localSheetId="4" hidden="1">#REF!</definedName>
    <definedName name="lnk_rData_Start_Result" localSheetId="15" hidden="1">#REF!</definedName>
    <definedName name="lnk_rData_Start_Result" localSheetId="22" hidden="1">#REF!</definedName>
    <definedName name="lnk_rData_Start_Result" localSheetId="5" hidden="1">#REF!</definedName>
    <definedName name="lnk_rData_Start_Result" localSheetId="9" hidden="1">#REF!</definedName>
    <definedName name="lnk_rData_Start_Result" localSheetId="2" hidden="1">#REF!</definedName>
    <definedName name="lnk_rData_Start_Result" localSheetId="26" hidden="1">#REF!</definedName>
    <definedName name="lnk_rData_Start_Result" hidden="1">#REF!</definedName>
    <definedName name="lnk_rDataStart" localSheetId="4" hidden="1">#REF!</definedName>
    <definedName name="lnk_rDataStart" localSheetId="15" hidden="1">#REF!</definedName>
    <definedName name="lnk_rDataStart" localSheetId="22" hidden="1">#REF!</definedName>
    <definedName name="lnk_rDataStart" localSheetId="5" hidden="1">#REF!</definedName>
    <definedName name="lnk_rDataStart" localSheetId="9" hidden="1">#REF!</definedName>
    <definedName name="lnk_rDataStart" localSheetId="2" hidden="1">#REF!</definedName>
    <definedName name="lnk_rDataStart" localSheetId="26" hidden="1">#REF!</definedName>
    <definedName name="lnk_rDataStart" hidden="1">#REF!</definedName>
    <definedName name="lnk_rSourceFore" localSheetId="4" hidden="1">#REF!</definedName>
    <definedName name="lnk_rSourceFore" localSheetId="15" hidden="1">#REF!</definedName>
    <definedName name="lnk_rSourceFore" localSheetId="22" hidden="1">#REF!</definedName>
    <definedName name="lnk_rSourceFore" localSheetId="5" hidden="1">#REF!</definedName>
    <definedName name="lnk_rSourceFore" localSheetId="9" hidden="1">#REF!</definedName>
    <definedName name="lnk_rSourceFore" localSheetId="2" hidden="1">#REF!</definedName>
    <definedName name="lnk_rSourceFore" localSheetId="26" hidden="1">#REF!</definedName>
    <definedName name="lnk_rSourceFore" hidden="1">#REF!</definedName>
    <definedName name="lnk_rSourceFore1st" localSheetId="4" hidden="1">#REF!</definedName>
    <definedName name="lnk_rSourceFore1st" localSheetId="15" hidden="1">#REF!</definedName>
    <definedName name="lnk_rSourceFore1st" localSheetId="22" hidden="1">#REF!</definedName>
    <definedName name="lnk_rSourceFore1st" localSheetId="5" hidden="1">#REF!</definedName>
    <definedName name="lnk_rSourceFore1st" localSheetId="9" hidden="1">#REF!</definedName>
    <definedName name="lnk_rSourceFore1st" localSheetId="2" hidden="1">#REF!</definedName>
    <definedName name="lnk_rSourceFore1st" localSheetId="26" hidden="1">#REF!</definedName>
    <definedName name="lnk_rSourceFore1st" hidden="1">#REF!</definedName>
    <definedName name="lnk_rSourceHist" localSheetId="4" hidden="1">#REF!</definedName>
    <definedName name="lnk_rSourceHist" localSheetId="15" hidden="1">#REF!</definedName>
    <definedName name="lnk_rSourceHist" localSheetId="22" hidden="1">#REF!</definedName>
    <definedName name="lnk_rSourceHist" localSheetId="5" hidden="1">#REF!</definedName>
    <definedName name="lnk_rSourceHist" localSheetId="9" hidden="1">#REF!</definedName>
    <definedName name="lnk_rSourceHist" localSheetId="2" hidden="1">#REF!</definedName>
    <definedName name="lnk_rSourceHist" localSheetId="26" hidden="1">#REF!</definedName>
    <definedName name="lnk_rSourceHist" hidden="1">#REF!</definedName>
    <definedName name="lnk_rYearRow" localSheetId="4" hidden="1">#REF!</definedName>
    <definedName name="lnk_rYearRow" localSheetId="15" hidden="1">#REF!</definedName>
    <definedName name="lnk_rYearRow" localSheetId="22" hidden="1">#REF!</definedName>
    <definedName name="lnk_rYearRow" localSheetId="5" hidden="1">#REF!</definedName>
    <definedName name="lnk_rYearRow" localSheetId="9" hidden="1">#REF!</definedName>
    <definedName name="lnk_rYearRow" localSheetId="2" hidden="1">#REF!</definedName>
    <definedName name="lnk_rYearRow" localSheetId="26" hidden="1">#REF!</definedName>
    <definedName name="lnk_rYearRow" hidden="1">#REF!</definedName>
    <definedName name="lnk_rYearRow_Result" localSheetId="4" hidden="1">#REF!</definedName>
    <definedName name="lnk_rYearRow_Result" localSheetId="15" hidden="1">#REF!</definedName>
    <definedName name="lnk_rYearRow_Result" localSheetId="22" hidden="1">#REF!</definedName>
    <definedName name="lnk_rYearRow_Result" localSheetId="5" hidden="1">#REF!</definedName>
    <definedName name="lnk_rYearRow_Result" localSheetId="9" hidden="1">#REF!</definedName>
    <definedName name="lnk_rYearRow_Result" localSheetId="2" hidden="1">#REF!</definedName>
    <definedName name="lnk_rYearRow_Result" localSheetId="26" hidden="1">#REF!</definedName>
    <definedName name="lnk_rYearRow_Result" hidden="1">#REF!</definedName>
    <definedName name="lnk_ScenarioName" localSheetId="4" hidden="1">#REF!</definedName>
    <definedName name="lnk_ScenarioName" localSheetId="15" hidden="1">#REF!</definedName>
    <definedName name="lnk_ScenarioName" localSheetId="22" hidden="1">#REF!</definedName>
    <definedName name="lnk_ScenarioName" localSheetId="5" hidden="1">#REF!</definedName>
    <definedName name="lnk_ScenarioName" localSheetId="9" hidden="1">#REF!</definedName>
    <definedName name="lnk_ScenarioName" localSheetId="2" hidden="1">#REF!</definedName>
    <definedName name="lnk_ScenarioName" localSheetId="26" hidden="1">#REF!</definedName>
    <definedName name="lnk_ScenarioName" hidden="1">#REF!</definedName>
    <definedName name="lnk_TICK" localSheetId="4" hidden="1">#REF!</definedName>
    <definedName name="lnk_TICK" localSheetId="15" hidden="1">#REF!</definedName>
    <definedName name="lnk_TICK" localSheetId="22" hidden="1">#REF!</definedName>
    <definedName name="lnk_TICK" localSheetId="5" hidden="1">#REF!</definedName>
    <definedName name="lnk_TICK" localSheetId="9" hidden="1">#REF!</definedName>
    <definedName name="lnk_TICK" localSheetId="2" hidden="1">#REF!</definedName>
    <definedName name="lnk_TICK" localSheetId="26" hidden="1">#REF!</definedName>
    <definedName name="lnk_TICK" hidden="1">#REF!</definedName>
    <definedName name="lnk_update" localSheetId="4" hidden="1">#REF!</definedName>
    <definedName name="lnk_update" localSheetId="15" hidden="1">#REF!</definedName>
    <definedName name="lnk_update" localSheetId="22" hidden="1">#REF!</definedName>
    <definedName name="lnk_update" localSheetId="5" hidden="1">#REF!</definedName>
    <definedName name="lnk_update" localSheetId="9" hidden="1">#REF!</definedName>
    <definedName name="lnk_update" localSheetId="2" hidden="1">#REF!</definedName>
    <definedName name="lnk_update" localSheetId="26" hidden="1">#REF!</definedName>
    <definedName name="lnk_update" hidden="1">#REF!</definedName>
    <definedName name="lnk_version" localSheetId="4" hidden="1">#REF!</definedName>
    <definedName name="lnk_version" localSheetId="15" hidden="1">#REF!</definedName>
    <definedName name="lnk_version" localSheetId="22" hidden="1">#REF!</definedName>
    <definedName name="lnk_version" localSheetId="5" hidden="1">#REF!</definedName>
    <definedName name="lnk_version" localSheetId="9" hidden="1">#REF!</definedName>
    <definedName name="lnk_version" localSheetId="2" hidden="1">#REF!</definedName>
    <definedName name="lnk_version" localSheetId="26" hidden="1">#REF!</definedName>
    <definedName name="lnk_version" hidden="1">#REF!</definedName>
    <definedName name="Loan_Loss_Provision_fore" localSheetId="4">[8]Forecasts_VDF!#REF!</definedName>
    <definedName name="Loan_Loss_Provision_fore" localSheetId="15">[8]Forecasts_VDF!#REF!</definedName>
    <definedName name="Loan_Loss_Provision_fore" localSheetId="22">[8]Forecasts_VDF!#REF!</definedName>
    <definedName name="Loan_Loss_Provision_fore" localSheetId="5">[8]Forecasts_VDF!#REF!</definedName>
    <definedName name="Loan_Loss_Provision_fore" localSheetId="9">[8]Forecasts_VDF!#REF!</definedName>
    <definedName name="Loan_Loss_Provision_fore" localSheetId="2">[8]Forecasts_VDF!#REF!</definedName>
    <definedName name="Loan_Loss_Provision_fore" localSheetId="26">[8]Forecasts_VDF!#REF!</definedName>
    <definedName name="Loan_Loss_Provision_fore">[8]Forecasts_VDF!#REF!</definedName>
    <definedName name="Long_term_debt" localSheetId="4">#REF!</definedName>
    <definedName name="Long_term_debt" localSheetId="15">#REF!</definedName>
    <definedName name="Long_term_debt" localSheetId="22">#REF!</definedName>
    <definedName name="Long_term_debt" localSheetId="5">#REF!</definedName>
    <definedName name="Long_term_debt" localSheetId="9">#REF!</definedName>
    <definedName name="Long_term_debt" localSheetId="2">#REF!</definedName>
    <definedName name="Long_term_debt" localSheetId="26">#REF!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5">#REF!</definedName>
    <definedName name="LT_int_bearing_assets" localSheetId="22">#REF!</definedName>
    <definedName name="LT_int_bearing_assets" localSheetId="5">#REF!</definedName>
    <definedName name="LT_int_bearing_assets" localSheetId="9">#REF!</definedName>
    <definedName name="LT_int_bearing_assets" localSheetId="2">#REF!</definedName>
    <definedName name="LT_int_bearing_assets" localSheetId="26">#REF!</definedName>
    <definedName name="LT_int_bearing_assets">#REF!</definedName>
    <definedName name="lt_nintb_d" localSheetId="4">'[3]DCF old'!#REF!</definedName>
    <definedName name="lt_nintb_d" localSheetId="15">'[3]DCF old'!#REF!</definedName>
    <definedName name="lt_nintb_d" localSheetId="22">'[3]DCF old'!#REF!</definedName>
    <definedName name="lt_nintb_d" localSheetId="5">'[3]DCF old'!#REF!</definedName>
    <definedName name="lt_nintb_d" localSheetId="9">'[3]DCF old'!#REF!</definedName>
    <definedName name="lt_nintb_d" localSheetId="2">'[3]DCF old'!#REF!</definedName>
    <definedName name="lt_nintb_d" localSheetId="26">'[3]DCF old'!#REF!</definedName>
    <definedName name="lt_nintb_d">'[3]DCF old'!#REF!</definedName>
    <definedName name="lt_nonop_as" localSheetId="4">'[3]DCF old'!#REF!</definedName>
    <definedName name="lt_nonop_as" localSheetId="15">'[3]DCF old'!#REF!</definedName>
    <definedName name="lt_nonop_as" localSheetId="22">'[3]DCF old'!#REF!</definedName>
    <definedName name="lt_nonop_as" localSheetId="5">'[3]DCF old'!#REF!</definedName>
    <definedName name="lt_nonop_as" localSheetId="9">'[3]DCF old'!#REF!</definedName>
    <definedName name="lt_nonop_as" localSheetId="2">'[3]DCF old'!#REF!</definedName>
    <definedName name="lt_nonop_as" localSheetId="26">'[3]DCF old'!#REF!</definedName>
    <definedName name="lt_nonop_as">'[3]DCF old'!#REF!</definedName>
    <definedName name="Macro1" localSheetId="4">[25]!Macro1</definedName>
    <definedName name="Macro1" localSheetId="15">[25]!Macro1</definedName>
    <definedName name="Macro1" localSheetId="20">[25]!Macro1</definedName>
    <definedName name="Macro1" localSheetId="22">[25]!Macro1</definedName>
    <definedName name="Macro1" localSheetId="5">[25]!Macro1</definedName>
    <definedName name="Macro1" localSheetId="9">[25]!Macro1</definedName>
    <definedName name="Macro1" localSheetId="2">[25]!Macro1</definedName>
    <definedName name="Macro1" localSheetId="26">[25]!Macro1</definedName>
    <definedName name="Macro1">[25]!Macro1</definedName>
    <definedName name="Macro10" localSheetId="4">[25]!Macro10</definedName>
    <definedName name="Macro10" localSheetId="15">[25]!Macro10</definedName>
    <definedName name="Macro10" localSheetId="20">[25]!Macro10</definedName>
    <definedName name="Macro10" localSheetId="22">[25]!Macro10</definedName>
    <definedName name="Macro10" localSheetId="5">[25]!Macro10</definedName>
    <definedName name="Macro10" localSheetId="9">[25]!Macro10</definedName>
    <definedName name="Macro10" localSheetId="2">[25]!Macro10</definedName>
    <definedName name="Macro10" localSheetId="26">[25]!Macro10</definedName>
    <definedName name="Macro10">[25]!Macro10</definedName>
    <definedName name="Macro11" localSheetId="4">[25]!Macro11</definedName>
    <definedName name="Macro11" localSheetId="15">[25]!Macro11</definedName>
    <definedName name="Macro11" localSheetId="20">[25]!Macro11</definedName>
    <definedName name="Macro11" localSheetId="22">[25]!Macro11</definedName>
    <definedName name="Macro11" localSheetId="5">[25]!Macro11</definedName>
    <definedName name="Macro11" localSheetId="9">[25]!Macro11</definedName>
    <definedName name="Macro11" localSheetId="2">[25]!Macro11</definedName>
    <definedName name="Macro11" localSheetId="26">[25]!Macro11</definedName>
    <definedName name="Macro11">[25]!Macro11</definedName>
    <definedName name="Macro12" localSheetId="4">[25]!Macro12</definedName>
    <definedName name="Macro12" localSheetId="15">[25]!Macro12</definedName>
    <definedName name="Macro12" localSheetId="20">[25]!Macro12</definedName>
    <definedName name="Macro12" localSheetId="22">[25]!Macro12</definedName>
    <definedName name="Macro12" localSheetId="5">[25]!Macro12</definedName>
    <definedName name="Macro12" localSheetId="9">[25]!Macro12</definedName>
    <definedName name="Macro12" localSheetId="2">[25]!Macro12</definedName>
    <definedName name="Macro12" localSheetId="26">[25]!Macro12</definedName>
    <definedName name="Macro12">[25]!Macro12</definedName>
    <definedName name="Macro13" localSheetId="4">[25]!Macro13</definedName>
    <definedName name="Macro13" localSheetId="15">[25]!Macro13</definedName>
    <definedName name="Macro13" localSheetId="20">[25]!Macro13</definedName>
    <definedName name="Macro13" localSheetId="22">[25]!Macro13</definedName>
    <definedName name="Macro13" localSheetId="5">[25]!Macro13</definedName>
    <definedName name="Macro13" localSheetId="9">[25]!Macro13</definedName>
    <definedName name="Macro13" localSheetId="2">[25]!Macro13</definedName>
    <definedName name="Macro13" localSheetId="26">[25]!Macro13</definedName>
    <definedName name="Macro13">[25]!Macro13</definedName>
    <definedName name="Macro14" localSheetId="4">[25]!Macro14</definedName>
    <definedName name="Macro14" localSheetId="15">[25]!Macro14</definedName>
    <definedName name="Macro14" localSheetId="20">[25]!Macro14</definedName>
    <definedName name="Macro14" localSheetId="22">[25]!Macro14</definedName>
    <definedName name="Macro14" localSheetId="5">[25]!Macro14</definedName>
    <definedName name="Macro14" localSheetId="9">[25]!Macro14</definedName>
    <definedName name="Macro14" localSheetId="2">[25]!Macro14</definedName>
    <definedName name="Macro14" localSheetId="26">[25]!Macro14</definedName>
    <definedName name="Macro14">[25]!Macro14</definedName>
    <definedName name="Macro15" localSheetId="4">[25]!Macro15</definedName>
    <definedName name="Macro15" localSheetId="15">[25]!Macro15</definedName>
    <definedName name="Macro15" localSheetId="20">[25]!Macro15</definedName>
    <definedName name="Macro15" localSheetId="22">[25]!Macro15</definedName>
    <definedName name="Macro15" localSheetId="5">[25]!Macro15</definedName>
    <definedName name="Macro15" localSheetId="9">[25]!Macro15</definedName>
    <definedName name="Macro15" localSheetId="2">[25]!Macro15</definedName>
    <definedName name="Macro15" localSheetId="26">[25]!Macro15</definedName>
    <definedName name="Macro15">[25]!Macro15</definedName>
    <definedName name="Macro16" localSheetId="4">[25]!Macro16</definedName>
    <definedName name="Macro16" localSheetId="15">[25]!Macro16</definedName>
    <definedName name="Macro16" localSheetId="20">[25]!Macro16</definedName>
    <definedName name="Macro16" localSheetId="22">[25]!Macro16</definedName>
    <definedName name="Macro16" localSheetId="5">[25]!Macro16</definedName>
    <definedName name="Macro16" localSheetId="9">[25]!Macro16</definedName>
    <definedName name="Macro16" localSheetId="2">[25]!Macro16</definedName>
    <definedName name="Macro16" localSheetId="26">[25]!Macro16</definedName>
    <definedName name="Macro16">[25]!Macro16</definedName>
    <definedName name="Macro17" localSheetId="4">[25]!Macro17</definedName>
    <definedName name="Macro17" localSheetId="15">[25]!Macro17</definedName>
    <definedName name="Macro17" localSheetId="20">[25]!Macro17</definedName>
    <definedName name="Macro17" localSheetId="22">[25]!Macro17</definedName>
    <definedName name="Macro17" localSheetId="5">[25]!Macro17</definedName>
    <definedName name="Macro17" localSheetId="9">[25]!Macro17</definedName>
    <definedName name="Macro17" localSheetId="2">[25]!Macro17</definedName>
    <definedName name="Macro17" localSheetId="26">[25]!Macro17</definedName>
    <definedName name="Macro17">[25]!Macro17</definedName>
    <definedName name="Macro18" localSheetId="4">[25]!Macro18</definedName>
    <definedName name="Macro18" localSheetId="15">[25]!Macro18</definedName>
    <definedName name="Macro18" localSheetId="20">[25]!Macro18</definedName>
    <definedName name="Macro18" localSheetId="22">[25]!Macro18</definedName>
    <definedName name="Macro18" localSheetId="5">[25]!Macro18</definedName>
    <definedName name="Macro18" localSheetId="9">[25]!Macro18</definedName>
    <definedName name="Macro18" localSheetId="2">[25]!Macro18</definedName>
    <definedName name="Macro18" localSheetId="26">[25]!Macro18</definedName>
    <definedName name="Macro18">[25]!Macro18</definedName>
    <definedName name="Macro19" localSheetId="4">[25]!Macro19</definedName>
    <definedName name="Macro19" localSheetId="15">[25]!Macro19</definedName>
    <definedName name="Macro19" localSheetId="20">[25]!Macro19</definedName>
    <definedName name="Macro19" localSheetId="22">[25]!Macro19</definedName>
    <definedName name="Macro19" localSheetId="5">[25]!Macro19</definedName>
    <definedName name="Macro19" localSheetId="9">[25]!Macro19</definedName>
    <definedName name="Macro19" localSheetId="2">[25]!Macro19</definedName>
    <definedName name="Macro19" localSheetId="26">[25]!Macro19</definedName>
    <definedName name="Macro19">[25]!Macro19</definedName>
    <definedName name="Macro2" localSheetId="4">[25]!Macro2</definedName>
    <definedName name="Macro2" localSheetId="15">[25]!Macro2</definedName>
    <definedName name="Macro2" localSheetId="20">[25]!Macro2</definedName>
    <definedName name="Macro2" localSheetId="22">[25]!Macro2</definedName>
    <definedName name="Macro2" localSheetId="5">[25]!Macro2</definedName>
    <definedName name="Macro2" localSheetId="9">[25]!Macro2</definedName>
    <definedName name="Macro2" localSheetId="2">[25]!Macro2</definedName>
    <definedName name="Macro2" localSheetId="26">[25]!Macro2</definedName>
    <definedName name="Macro2">[25]!Macro2</definedName>
    <definedName name="Macro20" localSheetId="4">[25]!Macro20</definedName>
    <definedName name="Macro20" localSheetId="15">[25]!Macro20</definedName>
    <definedName name="Macro20" localSheetId="20">[25]!Macro20</definedName>
    <definedName name="Macro20" localSheetId="22">[25]!Macro20</definedName>
    <definedName name="Macro20" localSheetId="5">[25]!Macro20</definedName>
    <definedName name="Macro20" localSheetId="9">[25]!Macro20</definedName>
    <definedName name="Macro20" localSheetId="2">[25]!Macro20</definedName>
    <definedName name="Macro20" localSheetId="26">[25]!Macro20</definedName>
    <definedName name="Macro20">[25]!Macro20</definedName>
    <definedName name="Macro21" localSheetId="4">[25]!Macro21</definedName>
    <definedName name="Macro21" localSheetId="15">[25]!Macro21</definedName>
    <definedName name="Macro21" localSheetId="20">[25]!Macro21</definedName>
    <definedName name="Macro21" localSheetId="22">[25]!Macro21</definedName>
    <definedName name="Macro21" localSheetId="5">[25]!Macro21</definedName>
    <definedName name="Macro21" localSheetId="9">[25]!Macro21</definedName>
    <definedName name="Macro21" localSheetId="2">[25]!Macro21</definedName>
    <definedName name="Macro21" localSheetId="26">[25]!Macro21</definedName>
    <definedName name="Macro21">[25]!Macro21</definedName>
    <definedName name="Macro22" localSheetId="4">[25]!Macro22</definedName>
    <definedName name="Macro22" localSheetId="15">[25]!Macro22</definedName>
    <definedName name="Macro22" localSheetId="20">[25]!Macro22</definedName>
    <definedName name="Macro22" localSheetId="22">[25]!Macro22</definedName>
    <definedName name="Macro22" localSheetId="5">[25]!Macro22</definedName>
    <definedName name="Macro22" localSheetId="9">[25]!Macro22</definedName>
    <definedName name="Macro22" localSheetId="2">[25]!Macro22</definedName>
    <definedName name="Macro22" localSheetId="26">[25]!Macro22</definedName>
    <definedName name="Macro22">[25]!Macro22</definedName>
    <definedName name="Macro23" localSheetId="4">[25]!Macro23</definedName>
    <definedName name="Macro23" localSheetId="15">[25]!Macro23</definedName>
    <definedName name="Macro23" localSheetId="20">[25]!Macro23</definedName>
    <definedName name="Macro23" localSheetId="22">[25]!Macro23</definedName>
    <definedName name="Macro23" localSheetId="5">[25]!Macro23</definedName>
    <definedName name="Macro23" localSheetId="9">[25]!Macro23</definedName>
    <definedName name="Macro23" localSheetId="2">[25]!Macro23</definedName>
    <definedName name="Macro23" localSheetId="26">[25]!Macro23</definedName>
    <definedName name="Macro23">[25]!Macro23</definedName>
    <definedName name="Macro24" localSheetId="4">[25]!Macro24</definedName>
    <definedName name="Macro24" localSheetId="15">[25]!Macro24</definedName>
    <definedName name="Macro24" localSheetId="20">[25]!Macro24</definedName>
    <definedName name="Macro24" localSheetId="22">[25]!Macro24</definedName>
    <definedName name="Macro24" localSheetId="5">[25]!Macro24</definedName>
    <definedName name="Macro24" localSheetId="9">[25]!Macro24</definedName>
    <definedName name="Macro24" localSheetId="2">[25]!Macro24</definedName>
    <definedName name="Macro24" localSheetId="26">[25]!Macro24</definedName>
    <definedName name="Macro24">[25]!Macro24</definedName>
    <definedName name="Macro25" localSheetId="4">[25]!Macro25</definedName>
    <definedName name="Macro25" localSheetId="15">[25]!Macro25</definedName>
    <definedName name="Macro25" localSheetId="20">[25]!Macro25</definedName>
    <definedName name="Macro25" localSheetId="22">[25]!Macro25</definedName>
    <definedName name="Macro25" localSheetId="5">[25]!Macro25</definedName>
    <definedName name="Macro25" localSheetId="9">[25]!Macro25</definedName>
    <definedName name="Macro25" localSheetId="2">[25]!Macro25</definedName>
    <definedName name="Macro25" localSheetId="26">[25]!Macro25</definedName>
    <definedName name="Macro25">[25]!Macro25</definedName>
    <definedName name="Macro3" localSheetId="4">[25]!Macro3</definedName>
    <definedName name="Macro3" localSheetId="15">[25]!Macro3</definedName>
    <definedName name="Macro3" localSheetId="20">[25]!Macro3</definedName>
    <definedName name="Macro3" localSheetId="22">[25]!Macro3</definedName>
    <definedName name="Macro3" localSheetId="5">[25]!Macro3</definedName>
    <definedName name="Macro3" localSheetId="9">[25]!Macro3</definedName>
    <definedName name="Macro3" localSheetId="2">[25]!Macro3</definedName>
    <definedName name="Macro3" localSheetId="26">[25]!Macro3</definedName>
    <definedName name="Macro3">[25]!Macro3</definedName>
    <definedName name="Macro30" localSheetId="4">[25]!Macro30</definedName>
    <definedName name="Macro30" localSheetId="15">[25]!Macro30</definedName>
    <definedName name="Macro30" localSheetId="20">[25]!Macro30</definedName>
    <definedName name="Macro30" localSheetId="22">[25]!Macro30</definedName>
    <definedName name="Macro30" localSheetId="5">[25]!Macro30</definedName>
    <definedName name="Macro30" localSheetId="9">[25]!Macro30</definedName>
    <definedName name="Macro30" localSheetId="2">[25]!Macro30</definedName>
    <definedName name="Macro30" localSheetId="26">[25]!Macro30</definedName>
    <definedName name="Macro30">[25]!Macro30</definedName>
    <definedName name="Macro4" localSheetId="4">[25]!Macro4</definedName>
    <definedName name="Macro4" localSheetId="15">[25]!Macro4</definedName>
    <definedName name="Macro4" localSheetId="20">[25]!Macro4</definedName>
    <definedName name="Macro4" localSheetId="22">[25]!Macro4</definedName>
    <definedName name="Macro4" localSheetId="5">[25]!Macro4</definedName>
    <definedName name="Macro4" localSheetId="9">[25]!Macro4</definedName>
    <definedName name="Macro4" localSheetId="2">[25]!Macro4</definedName>
    <definedName name="Macro4" localSheetId="26">[25]!Macro4</definedName>
    <definedName name="Macro4">[25]!Macro4</definedName>
    <definedName name="Macro6" localSheetId="4">[25]!Macro6</definedName>
    <definedName name="Macro6" localSheetId="15">[25]!Macro6</definedName>
    <definedName name="Macro6" localSheetId="20">[25]!Macro6</definedName>
    <definedName name="Macro6" localSheetId="22">[25]!Macro6</definedName>
    <definedName name="Macro6" localSheetId="5">[25]!Macro6</definedName>
    <definedName name="Macro6" localSheetId="9">[25]!Macro6</definedName>
    <definedName name="Macro6" localSheetId="2">[25]!Macro6</definedName>
    <definedName name="Macro6" localSheetId="26">[25]!Macro6</definedName>
    <definedName name="Macro6">[25]!Macro6</definedName>
    <definedName name="Macro7" localSheetId="4">[25]!Macro7</definedName>
    <definedName name="Macro7" localSheetId="15">[25]!Macro7</definedName>
    <definedName name="Macro7" localSheetId="20">[25]!Macro7</definedName>
    <definedName name="Macro7" localSheetId="22">[25]!Macro7</definedName>
    <definedName name="Macro7" localSheetId="5">[25]!Macro7</definedName>
    <definedName name="Macro7" localSheetId="9">[25]!Macro7</definedName>
    <definedName name="Macro7" localSheetId="2">[25]!Macro7</definedName>
    <definedName name="Macro7" localSheetId="26">[25]!Macro7</definedName>
    <definedName name="Macro7">[25]!Macro7</definedName>
    <definedName name="Macro8" localSheetId="4">[25]!Macro8</definedName>
    <definedName name="Macro8" localSheetId="15">[25]!Macro8</definedName>
    <definedName name="Macro8" localSheetId="20">[25]!Macro8</definedName>
    <definedName name="Macro8" localSheetId="22">[25]!Macro8</definedName>
    <definedName name="Macro8" localSheetId="5">[25]!Macro8</definedName>
    <definedName name="Macro8" localSheetId="9">[25]!Macro8</definedName>
    <definedName name="Macro8" localSheetId="2">[25]!Macro8</definedName>
    <definedName name="Macro8" localSheetId="26">[25]!Macro8</definedName>
    <definedName name="Macro8">[25]!Macro8</definedName>
    <definedName name="Macro9" localSheetId="4">[25]!Macro9</definedName>
    <definedName name="Macro9" localSheetId="15">[25]!Macro9</definedName>
    <definedName name="Macro9" localSheetId="20">[25]!Macro9</definedName>
    <definedName name="Macro9" localSheetId="22">[25]!Macro9</definedName>
    <definedName name="Macro9" localSheetId="5">[25]!Macro9</definedName>
    <definedName name="Macro9" localSheetId="9">[25]!Macro9</definedName>
    <definedName name="Macro9" localSheetId="2">[25]!Macro9</definedName>
    <definedName name="Macro9" localSheetId="26">[25]!Macro9</definedName>
    <definedName name="Macro9">[25]!Macro9</definedName>
    <definedName name="Maindata" localSheetId="4">#REF!</definedName>
    <definedName name="Maindata" localSheetId="15">#REF!</definedName>
    <definedName name="Maindata" localSheetId="22">#REF!</definedName>
    <definedName name="Maindata" localSheetId="5">#REF!</definedName>
    <definedName name="Maindata" localSheetId="9">#REF!</definedName>
    <definedName name="Maindata" localSheetId="2">#REF!</definedName>
    <definedName name="Maindata" localSheetId="26">#REF!</definedName>
    <definedName name="Maindata">#REF!</definedName>
    <definedName name="Map_Legend_position" localSheetId="4">#REF!</definedName>
    <definedName name="Map_Legend_position" localSheetId="15">#REF!</definedName>
    <definedName name="Map_Legend_position" localSheetId="22">#REF!</definedName>
    <definedName name="Map_Legend_position" localSheetId="5">#REF!</definedName>
    <definedName name="Map_Legend_position" localSheetId="9">#REF!</definedName>
    <definedName name="Map_Legend_position" localSheetId="2">#REF!</definedName>
    <definedName name="Map_Legend_position" localSheetId="26">#REF!</definedName>
    <definedName name="Map_Legend_position">#REF!</definedName>
    <definedName name="Map_select" localSheetId="4">#REF!</definedName>
    <definedName name="Map_select" localSheetId="15">#REF!</definedName>
    <definedName name="Map_select" localSheetId="22">#REF!</definedName>
    <definedName name="Map_select" localSheetId="5">#REF!</definedName>
    <definedName name="Map_select" localSheetId="9">#REF!</definedName>
    <definedName name="Map_select" localSheetId="2">#REF!</definedName>
    <definedName name="Map_select" localSheetId="26">#REF!</definedName>
    <definedName name="Map_select">#REF!</definedName>
    <definedName name="Map_table_start" localSheetId="4">#REF!</definedName>
    <definedName name="Map_table_start" localSheetId="15">#REF!</definedName>
    <definedName name="Map_table_start" localSheetId="22">#REF!</definedName>
    <definedName name="Map_table_start" localSheetId="5">#REF!</definedName>
    <definedName name="Map_table_start" localSheetId="9">#REF!</definedName>
    <definedName name="Map_table_start" localSheetId="2">#REF!</definedName>
    <definedName name="Map_table_start" localSheetId="26">#REF!</definedName>
    <definedName name="Map_table_start">#REF!</definedName>
    <definedName name="Market_capitalization" localSheetId="4">'[8]Summary Page_VDF'!#REF!</definedName>
    <definedName name="Market_capitalization" localSheetId="15">'[8]Summary Page_VDF'!#REF!</definedName>
    <definedName name="Market_capitalization" localSheetId="22">'[8]Summary Page_VDF'!#REF!</definedName>
    <definedName name="Market_capitalization" localSheetId="5">'[8]Summary Page_VDF'!#REF!</definedName>
    <definedName name="Market_capitalization" localSheetId="9">'[8]Summary Page_VDF'!#REF!</definedName>
    <definedName name="Market_capitalization" localSheetId="2">'[8]Summary Page_VDF'!#REF!</definedName>
    <definedName name="Market_capitalization" localSheetId="26">'[8]Summary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5">#REF!</definedName>
    <definedName name="Marketing___Admin._costs" localSheetId="22">#REF!</definedName>
    <definedName name="Marketing___Admin._costs" localSheetId="5">#REF!</definedName>
    <definedName name="Marketing___Admin._costs" localSheetId="9">#REF!</definedName>
    <definedName name="Marketing___Admin._costs" localSheetId="2">#REF!</definedName>
    <definedName name="Marketing___Admin._costs" localSheetId="26">#REF!</definedName>
    <definedName name="Marketing___Admin._costs">#REF!</definedName>
    <definedName name="mc_00" localSheetId="4">#REF!</definedName>
    <definedName name="mc_00" localSheetId="15">#REF!</definedName>
    <definedName name="mc_00" localSheetId="22">#REF!</definedName>
    <definedName name="mc_00" localSheetId="5">#REF!</definedName>
    <definedName name="mc_00" localSheetId="9">#REF!</definedName>
    <definedName name="mc_00" localSheetId="2">#REF!</definedName>
    <definedName name="mc_00" localSheetId="26">#REF!</definedName>
    <definedName name="mc_00">#REF!</definedName>
    <definedName name="mc_01" localSheetId="4">#REF!</definedName>
    <definedName name="mc_01" localSheetId="15">#REF!</definedName>
    <definedName name="mc_01" localSheetId="22">#REF!</definedName>
    <definedName name="mc_01" localSheetId="5">#REF!</definedName>
    <definedName name="mc_01" localSheetId="9">#REF!</definedName>
    <definedName name="mc_01" localSheetId="2">#REF!</definedName>
    <definedName name="mc_01" localSheetId="26">#REF!</definedName>
    <definedName name="mc_01">#REF!</definedName>
    <definedName name="mc_02" localSheetId="4">#REF!</definedName>
    <definedName name="mc_02" localSheetId="15">#REF!</definedName>
    <definedName name="mc_02" localSheetId="22">#REF!</definedName>
    <definedName name="mc_02" localSheetId="5">#REF!</definedName>
    <definedName name="mc_02" localSheetId="9">#REF!</definedName>
    <definedName name="mc_02" localSheetId="2">#REF!</definedName>
    <definedName name="mc_02" localSheetId="26">#REF!</definedName>
    <definedName name="mc_02">#REF!</definedName>
    <definedName name="mc_03">[1]CASINO2!$W$707</definedName>
    <definedName name="mc_99" localSheetId="4">#REF!</definedName>
    <definedName name="mc_99" localSheetId="15">#REF!</definedName>
    <definedName name="mc_99" localSheetId="22">#REF!</definedName>
    <definedName name="mc_99" localSheetId="5">#REF!</definedName>
    <definedName name="mc_99" localSheetId="9">#REF!</definedName>
    <definedName name="mc_99" localSheetId="2">#REF!</definedName>
    <definedName name="mc_99" localSheetId="26">#REF!</definedName>
    <definedName name="mc_99">#REF!</definedName>
    <definedName name="mcap" localSheetId="4">'[3]DCF old'!#REF!</definedName>
    <definedName name="mcap" localSheetId="15">'[3]DCF old'!#REF!</definedName>
    <definedName name="mcap" localSheetId="22">'[3]DCF old'!#REF!</definedName>
    <definedName name="mcap" localSheetId="5">'[3]DCF old'!#REF!</definedName>
    <definedName name="mcap" localSheetId="9">'[3]DCF old'!#REF!</definedName>
    <definedName name="mcap" localSheetId="2">'[3]DCF old'!#REF!</definedName>
    <definedName name="mcap" localSheetId="26">'[3]DCF old'!#REF!</definedName>
    <definedName name="mcap">'[3]DCF old'!#REF!</definedName>
    <definedName name="mcap_now">'[3]DCF old'!$C$30</definedName>
    <definedName name="menu_insertreport" localSheetId="4">#REF!</definedName>
    <definedName name="menu_insertreport" localSheetId="15">#REF!</definedName>
    <definedName name="menu_insertreport" localSheetId="22">#REF!</definedName>
    <definedName name="menu_insertreport" localSheetId="5">#REF!</definedName>
    <definedName name="menu_insertreport" localSheetId="9">#REF!</definedName>
    <definedName name="menu_insertreport" localSheetId="2">#REF!</definedName>
    <definedName name="menu_insertreport" localSheetId="26">#REF!</definedName>
    <definedName name="menu_insertreport">#REF!</definedName>
    <definedName name="menu_prognostic" localSheetId="4">#REF!</definedName>
    <definedName name="menu_prognostic" localSheetId="15">#REF!</definedName>
    <definedName name="menu_prognostic" localSheetId="22">#REF!</definedName>
    <definedName name="menu_prognostic" localSheetId="5">#REF!</definedName>
    <definedName name="menu_prognostic" localSheetId="9">#REF!</definedName>
    <definedName name="menu_prognostic" localSheetId="2">#REF!</definedName>
    <definedName name="menu_prognostic" localSheetId="26">#REF!</definedName>
    <definedName name="menu_prognostic">#REF!</definedName>
    <definedName name="menu_year" localSheetId="4">#REF!</definedName>
    <definedName name="menu_year" localSheetId="15">#REF!</definedName>
    <definedName name="menu_year" localSheetId="22">#REF!</definedName>
    <definedName name="menu_year" localSheetId="5">#REF!</definedName>
    <definedName name="menu_year" localSheetId="9">#REF!</definedName>
    <definedName name="menu_year" localSheetId="2">#REF!</definedName>
    <definedName name="menu_year" localSheetId="26">#REF!</definedName>
    <definedName name="menu_year">#REF!</definedName>
    <definedName name="Mininterest" localSheetId="4">#REF!</definedName>
    <definedName name="Mininterest" localSheetId="15">#REF!</definedName>
    <definedName name="Mininterest" localSheetId="22">#REF!</definedName>
    <definedName name="Mininterest" localSheetId="5">#REF!</definedName>
    <definedName name="Mininterest" localSheetId="9">#REF!</definedName>
    <definedName name="Mininterest" localSheetId="2">#REF!</definedName>
    <definedName name="Mininterest" localSheetId="26">#REF!</definedName>
    <definedName name="Mininterest">#REF!</definedName>
    <definedName name="minor" localSheetId="4">'[3]DCF old'!#REF!</definedName>
    <definedName name="minor" localSheetId="15">'[3]DCF old'!#REF!</definedName>
    <definedName name="minor" localSheetId="22">'[3]DCF old'!#REF!</definedName>
    <definedName name="minor" localSheetId="5">'[3]DCF old'!#REF!</definedName>
    <definedName name="minor" localSheetId="9">'[3]DCF old'!#REF!</definedName>
    <definedName name="minor" localSheetId="2">'[3]DCF old'!#REF!</definedName>
    <definedName name="minor" localSheetId="26">'[3]DCF old'!#REF!</definedName>
    <definedName name="minor">'[3]DCF old'!#REF!</definedName>
    <definedName name="Minorities" localSheetId="4">#REF!</definedName>
    <definedName name="Minorities" localSheetId="15">#REF!</definedName>
    <definedName name="Minorities" localSheetId="22">#REF!</definedName>
    <definedName name="Minorities" localSheetId="5">#REF!</definedName>
    <definedName name="Minorities" localSheetId="9">#REF!</definedName>
    <definedName name="Minorities" localSheetId="2">#REF!</definedName>
    <definedName name="Minorities" localSheetId="26">#REF!</definedName>
    <definedName name="Minorities">#REF!</definedName>
    <definedName name="Minority" localSheetId="4">#REF!</definedName>
    <definedName name="Minority" localSheetId="15">#REF!</definedName>
    <definedName name="Minority" localSheetId="22">#REF!</definedName>
    <definedName name="Minority" localSheetId="5">#REF!</definedName>
    <definedName name="Minority" localSheetId="9">#REF!</definedName>
    <definedName name="Minority" localSheetId="2">#REF!</definedName>
    <definedName name="Minority" localSheetId="26">#REF!</definedName>
    <definedName name="Minority">#REF!</definedName>
    <definedName name="Minority_Dividends" localSheetId="4">#REF!</definedName>
    <definedName name="Minority_Dividends" localSheetId="15">#REF!</definedName>
    <definedName name="Minority_Dividends" localSheetId="22">#REF!</definedName>
    <definedName name="Minority_Dividends" localSheetId="5">#REF!</definedName>
    <definedName name="Minority_Dividends" localSheetId="9">#REF!</definedName>
    <definedName name="Minority_Dividends" localSheetId="2">#REF!</definedName>
    <definedName name="Minority_Dividends" localSheetId="26">#REF!</definedName>
    <definedName name="Minority_Dividends">#REF!</definedName>
    <definedName name="Minority_Interests">'[8]Invested capital_VDF'!$C$74:$AZ$74</definedName>
    <definedName name="mm" localSheetId="4">#REF!</definedName>
    <definedName name="mm" localSheetId="15">#REF!</definedName>
    <definedName name="mm" localSheetId="22">#REF!</definedName>
    <definedName name="mm" localSheetId="5">#REF!</definedName>
    <definedName name="mm" localSheetId="9">#REF!</definedName>
    <definedName name="mm" localSheetId="2">#REF!</definedName>
    <definedName name="mm" localSheetId="26">#REF!</definedName>
    <definedName name="mm">#REF!</definedName>
    <definedName name="mv">[7]bilisva!$B$139</definedName>
    <definedName name="N_A">[8]NOPAT_VDF!$C$140</definedName>
    <definedName name="n_intb_d" localSheetId="4">'[3]DCF old'!#REF!</definedName>
    <definedName name="n_intb_d" localSheetId="15">'[3]DCF old'!#REF!</definedName>
    <definedName name="n_intb_d" localSheetId="22">'[3]DCF old'!#REF!</definedName>
    <definedName name="n_intb_d" localSheetId="5">'[3]DCF old'!#REF!</definedName>
    <definedName name="n_intb_d" localSheetId="9">'[3]DCF old'!#REF!</definedName>
    <definedName name="n_intb_d" localSheetId="2">'[3]DCF old'!#REF!</definedName>
    <definedName name="n_intb_d" localSheetId="26">'[3]DCF old'!#REF!</definedName>
    <definedName name="n_intb_d">'[3]DCF old'!#REF!</definedName>
    <definedName name="NAME">[10]Sheet1!$B$2</definedName>
    <definedName name="NameFile" localSheetId="4">#REF!</definedName>
    <definedName name="NameFile" localSheetId="15">#REF!</definedName>
    <definedName name="NameFile" localSheetId="22">#REF!</definedName>
    <definedName name="NameFile" localSheetId="5">#REF!</definedName>
    <definedName name="NameFile" localSheetId="9">#REF!</definedName>
    <definedName name="NameFile" localSheetId="2">#REF!</definedName>
    <definedName name="NameFile" localSheetId="26">#REF!</definedName>
    <definedName name="NameFile">#REF!</definedName>
    <definedName name="nav_00" localSheetId="4">#REF!</definedName>
    <definedName name="nav_00" localSheetId="15">#REF!</definedName>
    <definedName name="nav_00" localSheetId="22">#REF!</definedName>
    <definedName name="nav_00" localSheetId="5">#REF!</definedName>
    <definedName name="nav_00" localSheetId="9">#REF!</definedName>
    <definedName name="nav_00" localSheetId="2">#REF!</definedName>
    <definedName name="nav_00" localSheetId="26">#REF!</definedName>
    <definedName name="nav_00">#REF!</definedName>
    <definedName name="nav_01" localSheetId="4">#REF!</definedName>
    <definedName name="nav_01" localSheetId="15">#REF!</definedName>
    <definedName name="nav_01" localSheetId="22">#REF!</definedName>
    <definedName name="nav_01" localSheetId="5">#REF!</definedName>
    <definedName name="nav_01" localSheetId="9">#REF!</definedName>
    <definedName name="nav_01" localSheetId="2">#REF!</definedName>
    <definedName name="nav_01" localSheetId="26">#REF!</definedName>
    <definedName name="nav_01">#REF!</definedName>
    <definedName name="nav_02" localSheetId="4">#REF!</definedName>
    <definedName name="nav_02" localSheetId="15">#REF!</definedName>
    <definedName name="nav_02" localSheetId="22">#REF!</definedName>
    <definedName name="nav_02" localSheetId="5">#REF!</definedName>
    <definedName name="nav_02" localSheetId="9">#REF!</definedName>
    <definedName name="nav_02" localSheetId="2">#REF!</definedName>
    <definedName name="nav_02" localSheetId="26">#REF!</definedName>
    <definedName name="nav_02">#REF!</definedName>
    <definedName name="nav_03">[1]CASINO2!$W$632</definedName>
    <definedName name="nav_99" localSheetId="4">#REF!</definedName>
    <definedName name="nav_99" localSheetId="15">#REF!</definedName>
    <definedName name="nav_99" localSheetId="22">#REF!</definedName>
    <definedName name="nav_99" localSheetId="5">#REF!</definedName>
    <definedName name="nav_99" localSheetId="9">#REF!</definedName>
    <definedName name="nav_99" localSheetId="2">#REF!</definedName>
    <definedName name="nav_99" localSheetId="26">#REF!</definedName>
    <definedName name="nav_99">#REF!</definedName>
    <definedName name="nav_p00" localSheetId="4">#REF!</definedName>
    <definedName name="nav_p00" localSheetId="15">#REF!</definedName>
    <definedName name="nav_p00" localSheetId="22">#REF!</definedName>
    <definedName name="nav_p00" localSheetId="5">#REF!</definedName>
    <definedName name="nav_p00" localSheetId="9">#REF!</definedName>
    <definedName name="nav_p00" localSheetId="2">#REF!</definedName>
    <definedName name="nav_p00" localSheetId="26">#REF!</definedName>
    <definedName name="nav_p00">#REF!</definedName>
    <definedName name="nav_p01" localSheetId="4">#REF!</definedName>
    <definedName name="nav_p01" localSheetId="15">#REF!</definedName>
    <definedName name="nav_p01" localSheetId="22">#REF!</definedName>
    <definedName name="nav_p01" localSheetId="5">#REF!</definedName>
    <definedName name="nav_p01" localSheetId="9">#REF!</definedName>
    <definedName name="nav_p01" localSheetId="2">#REF!</definedName>
    <definedName name="nav_p01" localSheetId="26">#REF!</definedName>
    <definedName name="nav_p01">#REF!</definedName>
    <definedName name="nav_p02" localSheetId="4">#REF!</definedName>
    <definedName name="nav_p02" localSheetId="15">#REF!</definedName>
    <definedName name="nav_p02" localSheetId="22">#REF!</definedName>
    <definedName name="nav_p02" localSheetId="5">#REF!</definedName>
    <definedName name="nav_p02" localSheetId="9">#REF!</definedName>
    <definedName name="nav_p02" localSheetId="2">#REF!</definedName>
    <definedName name="nav_p02" localSheetId="26">#REF!</definedName>
    <definedName name="nav_p02">#REF!</definedName>
    <definedName name="nav_p03">[1]CASINO2!$W$633</definedName>
    <definedName name="NAV_P97" localSheetId="4">#REF!</definedName>
    <definedName name="NAV_P97" localSheetId="15">#REF!</definedName>
    <definedName name="NAV_P97" localSheetId="22">#REF!</definedName>
    <definedName name="NAV_P97" localSheetId="5">#REF!</definedName>
    <definedName name="NAV_P97" localSheetId="9">#REF!</definedName>
    <definedName name="NAV_P97" localSheetId="2">#REF!</definedName>
    <definedName name="NAV_P97" localSheetId="26">#REF!</definedName>
    <definedName name="NAV_P97">#REF!</definedName>
    <definedName name="nav_p99" localSheetId="4">#REF!</definedName>
    <definedName name="nav_p99" localSheetId="15">#REF!</definedName>
    <definedName name="nav_p99" localSheetId="22">#REF!</definedName>
    <definedName name="nav_p99" localSheetId="5">#REF!</definedName>
    <definedName name="nav_p99" localSheetId="9">#REF!</definedName>
    <definedName name="nav_p99" localSheetId="2">#REF!</definedName>
    <definedName name="nav_p99" localSheetId="26">#REF!</definedName>
    <definedName name="nav_p99">#REF!</definedName>
    <definedName name="Nbr_of_employees__avg" localSheetId="4">#REF!</definedName>
    <definedName name="Nbr_of_employees__avg" localSheetId="15">#REF!</definedName>
    <definedName name="Nbr_of_employees__avg" localSheetId="22">#REF!</definedName>
    <definedName name="Nbr_of_employees__avg" localSheetId="5">#REF!</definedName>
    <definedName name="Nbr_of_employees__avg" localSheetId="9">#REF!</definedName>
    <definedName name="Nbr_of_employees__avg" localSheetId="2">#REF!</definedName>
    <definedName name="Nbr_of_employees__avg" localSheetId="26">#REF!</definedName>
    <definedName name="Nbr_of_employees__avg">#REF!</definedName>
    <definedName name="Nbr_of_employees__Y_E" localSheetId="4">#REF!</definedName>
    <definedName name="Nbr_of_employees__Y_E" localSheetId="15">#REF!</definedName>
    <definedName name="Nbr_of_employees__Y_E" localSheetId="22">#REF!</definedName>
    <definedName name="Nbr_of_employees__Y_E" localSheetId="5">#REF!</definedName>
    <definedName name="Nbr_of_employees__Y_E" localSheetId="9">#REF!</definedName>
    <definedName name="Nbr_of_employees__Y_E" localSheetId="2">#REF!</definedName>
    <definedName name="Nbr_of_employees__Y_E" localSheetId="26">#REF!</definedName>
    <definedName name="Nbr_of_employees__Y_E">#REF!</definedName>
    <definedName name="Nbr_of_employees_comp_units_Y_E" localSheetId="4">#REF!</definedName>
    <definedName name="Nbr_of_employees_comp_units_Y_E" localSheetId="15">#REF!</definedName>
    <definedName name="Nbr_of_employees_comp_units_Y_E" localSheetId="22">#REF!</definedName>
    <definedName name="Nbr_of_employees_comp_units_Y_E" localSheetId="5">#REF!</definedName>
    <definedName name="Nbr_of_employees_comp_units_Y_E" localSheetId="9">#REF!</definedName>
    <definedName name="Nbr_of_employees_comp_units_Y_E" localSheetId="2">#REF!</definedName>
    <definedName name="Nbr_of_employees_comp_units_Y_E" localSheetId="26">#REF!</definedName>
    <definedName name="Nbr_of_employees_comp_units_Y_E">#REF!</definedName>
    <definedName name="nd" localSheetId="4">'[3]DCF old'!#REF!</definedName>
    <definedName name="nd" localSheetId="15">'[3]DCF old'!#REF!</definedName>
    <definedName name="nd" localSheetId="22">'[3]DCF old'!#REF!</definedName>
    <definedName name="nd" localSheetId="5">'[3]DCF old'!#REF!</definedName>
    <definedName name="nd" localSheetId="9">'[3]DCF old'!#REF!</definedName>
    <definedName name="nd" localSheetId="2">'[3]DCF old'!#REF!</definedName>
    <definedName name="nd" localSheetId="26">'[3]DCF old'!#REF!</definedName>
    <definedName name="nd">'[3]DCF old'!#REF!</definedName>
    <definedName name="ndps" localSheetId="4">'[3]DCF old'!#REF!</definedName>
    <definedName name="ndps" localSheetId="15">'[3]DCF old'!#REF!</definedName>
    <definedName name="ndps" localSheetId="22">'[3]DCF old'!#REF!</definedName>
    <definedName name="ndps" localSheetId="5">'[3]DCF old'!#REF!</definedName>
    <definedName name="ndps" localSheetId="9">'[3]DCF old'!#REF!</definedName>
    <definedName name="ndps" localSheetId="2">'[3]DCF old'!#REF!</definedName>
    <definedName name="ndps" localSheetId="26">'[3]DCF old'!#REF!</definedName>
    <definedName name="ndps">'[3]DCF old'!#REF!</definedName>
    <definedName name="net" localSheetId="4">#REF!</definedName>
    <definedName name="net" localSheetId="15">#REF!</definedName>
    <definedName name="net" localSheetId="22">#REF!</definedName>
    <definedName name="net" localSheetId="5">#REF!</definedName>
    <definedName name="net" localSheetId="9">#REF!</definedName>
    <definedName name="net" localSheetId="2">#REF!</definedName>
    <definedName name="net" localSheetId="26">#REF!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5">[8]NOPAT_VDF!#REF!</definedName>
    <definedName name="Net_income_growth_avg" localSheetId="22">[8]NOPAT_VDF!#REF!</definedName>
    <definedName name="Net_income_growth_avg" localSheetId="5">[8]NOPAT_VDF!#REF!</definedName>
    <definedName name="Net_income_growth_avg" localSheetId="9">[8]NOPAT_VDF!#REF!</definedName>
    <definedName name="Net_income_growth_avg" localSheetId="2">[8]NOPAT_VDF!#REF!</definedName>
    <definedName name="Net_income_growth_avg" localSheetId="26">[8]NOPAT_VDF!#REF!</definedName>
    <definedName name="Net_income_growth_avg">[8]NOPAT_VDF!#REF!</definedName>
    <definedName name="Net_Interest" localSheetId="4">#REF!</definedName>
    <definedName name="Net_Interest" localSheetId="15">#REF!</definedName>
    <definedName name="Net_Interest" localSheetId="22">#REF!</definedName>
    <definedName name="Net_Interest" localSheetId="5">#REF!</definedName>
    <definedName name="Net_Interest" localSheetId="9">#REF!</definedName>
    <definedName name="Net_Interest" localSheetId="2">#REF!</definedName>
    <definedName name="Net_Interest" localSheetId="26">#REF!</definedName>
    <definedName name="Net_Interest">#REF!</definedName>
    <definedName name="Net_margin">[8]NOPAT_VDF!$C$113:$AU$113</definedName>
    <definedName name="Net_margin_fore" localSheetId="4">[8]Forecasts_VDF!#REF!</definedName>
    <definedName name="Net_margin_fore" localSheetId="15">[8]Forecasts_VDF!#REF!</definedName>
    <definedName name="Net_margin_fore" localSheetId="22">[8]Forecasts_VDF!#REF!</definedName>
    <definedName name="Net_margin_fore" localSheetId="5">[8]Forecasts_VDF!#REF!</definedName>
    <definedName name="Net_margin_fore" localSheetId="9">[8]Forecasts_VDF!#REF!</definedName>
    <definedName name="Net_margin_fore" localSheetId="2">[8]Forecasts_VDF!#REF!</definedName>
    <definedName name="Net_margin_fore" localSheetId="26">[8]Forecasts_VDF!#REF!</definedName>
    <definedName name="Net_margin_fore">[8]Forecasts_VDF!#REF!</definedName>
    <definedName name="Net_non_recurring_items" localSheetId="4">#REF!</definedName>
    <definedName name="Net_non_recurring_items" localSheetId="15">#REF!</definedName>
    <definedName name="Net_non_recurring_items" localSheetId="22">#REF!</definedName>
    <definedName name="Net_non_recurring_items" localSheetId="5">#REF!</definedName>
    <definedName name="Net_non_recurring_items" localSheetId="9">#REF!</definedName>
    <definedName name="Net_non_recurring_items" localSheetId="2">#REF!</definedName>
    <definedName name="Net_non_recurring_items" localSheetId="26">#REF!</definedName>
    <definedName name="Net_non_recurring_items">#REF!</definedName>
    <definedName name="net_op_expenditure_per_ASK_1985" localSheetId="4">[15]Global!#REF!</definedName>
    <definedName name="net_op_expenditure_per_ASK_1985" localSheetId="15">[15]Global!#REF!</definedName>
    <definedName name="net_op_expenditure_per_ASK_1985" localSheetId="22">[15]Global!#REF!</definedName>
    <definedName name="net_op_expenditure_per_ASK_1985" localSheetId="5">[15]Global!#REF!</definedName>
    <definedName name="net_op_expenditure_per_ASK_1985" localSheetId="9">[15]Global!#REF!</definedName>
    <definedName name="net_op_expenditure_per_ASK_1985" localSheetId="2">[15]Global!#REF!</definedName>
    <definedName name="net_op_expenditure_per_ASK_1985" localSheetId="26">[15]Global!#REF!</definedName>
    <definedName name="net_op_expenditure_per_ASK_1985">[15]Global!#REF!</definedName>
    <definedName name="net_op_expenditure_per_ASK_1986" localSheetId="4">[15]Global!#REF!</definedName>
    <definedName name="net_op_expenditure_per_ASK_1986" localSheetId="15">[15]Global!#REF!</definedName>
    <definedName name="net_op_expenditure_per_ASK_1986" localSheetId="22">[15]Global!#REF!</definedName>
    <definedName name="net_op_expenditure_per_ASK_1986" localSheetId="5">[15]Global!#REF!</definedName>
    <definedName name="net_op_expenditure_per_ASK_1986" localSheetId="9">[15]Global!#REF!</definedName>
    <definedName name="net_op_expenditure_per_ASK_1986" localSheetId="2">[15]Global!#REF!</definedName>
    <definedName name="net_op_expenditure_per_ASK_1986" localSheetId="26">[15]Global!#REF!</definedName>
    <definedName name="net_op_expenditure_per_ASK_1986">[15]Global!#REF!</definedName>
    <definedName name="net_op_expenditure_per_ASK_1987" localSheetId="4">[15]Global!#REF!</definedName>
    <definedName name="net_op_expenditure_per_ASK_1987" localSheetId="15">[15]Global!#REF!</definedName>
    <definedName name="net_op_expenditure_per_ASK_1987" localSheetId="22">[15]Global!#REF!</definedName>
    <definedName name="net_op_expenditure_per_ASK_1987" localSheetId="5">[15]Global!#REF!</definedName>
    <definedName name="net_op_expenditure_per_ASK_1987" localSheetId="9">[15]Global!#REF!</definedName>
    <definedName name="net_op_expenditure_per_ASK_1987" localSheetId="2">[15]Global!#REF!</definedName>
    <definedName name="net_op_expenditure_per_ASK_1987" localSheetId="26">[15]Global!#REF!</definedName>
    <definedName name="net_op_expenditure_per_ASK_1987">[15]Global!#REF!</definedName>
    <definedName name="net_op_expenditure_per_ASK_1988" localSheetId="4">[15]Global!#REF!</definedName>
    <definedName name="net_op_expenditure_per_ASK_1988" localSheetId="15">[15]Global!#REF!</definedName>
    <definedName name="net_op_expenditure_per_ASK_1988" localSheetId="22">[15]Global!#REF!</definedName>
    <definedName name="net_op_expenditure_per_ASK_1988" localSheetId="5">[15]Global!#REF!</definedName>
    <definedName name="net_op_expenditure_per_ASK_1988" localSheetId="9">[15]Global!#REF!</definedName>
    <definedName name="net_op_expenditure_per_ASK_1988" localSheetId="2">[15]Global!#REF!</definedName>
    <definedName name="net_op_expenditure_per_ASK_1988" localSheetId="26">[15]Global!#REF!</definedName>
    <definedName name="net_op_expenditure_per_ASK_1988">[15]Global!#REF!</definedName>
    <definedName name="net_op_expenditure_per_ASK_1989" localSheetId="4">[15]Global!#REF!</definedName>
    <definedName name="net_op_expenditure_per_ASK_1989" localSheetId="15">[15]Global!#REF!</definedName>
    <definedName name="net_op_expenditure_per_ASK_1989" localSheetId="22">[15]Global!#REF!</definedName>
    <definedName name="net_op_expenditure_per_ASK_1989" localSheetId="5">[15]Global!#REF!</definedName>
    <definedName name="net_op_expenditure_per_ASK_1989" localSheetId="9">[15]Global!#REF!</definedName>
    <definedName name="net_op_expenditure_per_ASK_1989" localSheetId="2">[15]Global!#REF!</definedName>
    <definedName name="net_op_expenditure_per_ASK_1989" localSheetId="26">[15]Global!#REF!</definedName>
    <definedName name="net_op_expenditure_per_ASK_1989">[15]Global!#REF!</definedName>
    <definedName name="net_op_expenditure_per_ASK_1990" localSheetId="4">[15]Global!#REF!</definedName>
    <definedName name="net_op_expenditure_per_ASK_1990" localSheetId="15">[15]Global!#REF!</definedName>
    <definedName name="net_op_expenditure_per_ASK_1990" localSheetId="22">[15]Global!#REF!</definedName>
    <definedName name="net_op_expenditure_per_ASK_1990" localSheetId="5">[15]Global!#REF!</definedName>
    <definedName name="net_op_expenditure_per_ASK_1990" localSheetId="9">[15]Global!#REF!</definedName>
    <definedName name="net_op_expenditure_per_ASK_1990" localSheetId="2">[15]Global!#REF!</definedName>
    <definedName name="net_op_expenditure_per_ASK_1990" localSheetId="26">[15]Global!#REF!</definedName>
    <definedName name="net_op_expenditure_per_ASK_1990">[15]Global!#REF!</definedName>
    <definedName name="net_op_expenditure_per_ASK_1991" localSheetId="4">[15]Global!#REF!</definedName>
    <definedName name="net_op_expenditure_per_ASK_1991" localSheetId="15">[15]Global!#REF!</definedName>
    <definedName name="net_op_expenditure_per_ASK_1991" localSheetId="22">[15]Global!#REF!</definedName>
    <definedName name="net_op_expenditure_per_ASK_1991" localSheetId="5">[15]Global!#REF!</definedName>
    <definedName name="net_op_expenditure_per_ASK_1991" localSheetId="9">[15]Global!#REF!</definedName>
    <definedName name="net_op_expenditure_per_ASK_1991" localSheetId="2">[15]Global!#REF!</definedName>
    <definedName name="net_op_expenditure_per_ASK_1991" localSheetId="26">[15]Global!#REF!</definedName>
    <definedName name="net_op_expenditure_per_ASK_1991">[15]Global!#REF!</definedName>
    <definedName name="net_op_expenditure_per_ASK_1992" localSheetId="4">[15]Global!#REF!</definedName>
    <definedName name="net_op_expenditure_per_ASK_1992" localSheetId="15">[15]Global!#REF!</definedName>
    <definedName name="net_op_expenditure_per_ASK_1992" localSheetId="22">[15]Global!#REF!</definedName>
    <definedName name="net_op_expenditure_per_ASK_1992" localSheetId="5">[15]Global!#REF!</definedName>
    <definedName name="net_op_expenditure_per_ASK_1992" localSheetId="9">[15]Global!#REF!</definedName>
    <definedName name="net_op_expenditure_per_ASK_1992" localSheetId="2">[15]Global!#REF!</definedName>
    <definedName name="net_op_expenditure_per_ASK_1992" localSheetId="26">[15]Global!#REF!</definedName>
    <definedName name="net_op_expenditure_per_ASK_1992">[15]Global!#REF!</definedName>
    <definedName name="net_op_expenditure_per_ASK_1993" localSheetId="4">[15]Global!#REF!</definedName>
    <definedName name="net_op_expenditure_per_ASK_1993" localSheetId="15">[15]Global!#REF!</definedName>
    <definedName name="net_op_expenditure_per_ASK_1993" localSheetId="22">[15]Global!#REF!</definedName>
    <definedName name="net_op_expenditure_per_ASK_1993" localSheetId="5">[15]Global!#REF!</definedName>
    <definedName name="net_op_expenditure_per_ASK_1993" localSheetId="9">[15]Global!#REF!</definedName>
    <definedName name="net_op_expenditure_per_ASK_1993" localSheetId="2">[15]Global!#REF!</definedName>
    <definedName name="net_op_expenditure_per_ASK_1993" localSheetId="26">[15]Global!#REF!</definedName>
    <definedName name="net_op_expenditure_per_ASK_1993">[15]Global!#REF!</definedName>
    <definedName name="net_op_expenditure_per_ASK_1994" localSheetId="4">[15]Global!#REF!</definedName>
    <definedName name="net_op_expenditure_per_ASK_1994" localSheetId="15">[15]Global!#REF!</definedName>
    <definedName name="net_op_expenditure_per_ASK_1994" localSheetId="22">[15]Global!#REF!</definedName>
    <definedName name="net_op_expenditure_per_ASK_1994" localSheetId="5">[15]Global!#REF!</definedName>
    <definedName name="net_op_expenditure_per_ASK_1994" localSheetId="9">[15]Global!#REF!</definedName>
    <definedName name="net_op_expenditure_per_ASK_1994" localSheetId="2">[15]Global!#REF!</definedName>
    <definedName name="net_op_expenditure_per_ASK_1994" localSheetId="26">[15]Global!#REF!</definedName>
    <definedName name="net_op_expenditure_per_ASK_1994">[15]Global!#REF!</definedName>
    <definedName name="net_op_expenditure_per_ASK_1995" localSheetId="4">[15]Global!#REF!</definedName>
    <definedName name="net_op_expenditure_per_ASK_1995" localSheetId="15">[15]Global!#REF!</definedName>
    <definedName name="net_op_expenditure_per_ASK_1995" localSheetId="22">[15]Global!#REF!</definedName>
    <definedName name="net_op_expenditure_per_ASK_1995" localSheetId="5">[15]Global!#REF!</definedName>
    <definedName name="net_op_expenditure_per_ASK_1995" localSheetId="9">[15]Global!#REF!</definedName>
    <definedName name="net_op_expenditure_per_ASK_1995" localSheetId="2">[15]Global!#REF!</definedName>
    <definedName name="net_op_expenditure_per_ASK_1995" localSheetId="26">[15]Global!#REF!</definedName>
    <definedName name="net_op_expenditure_per_ASK_1995">[15]Global!#REF!</definedName>
    <definedName name="net_op_expenditure_per_ASK_1996" localSheetId="4">[15]Global!#REF!</definedName>
    <definedName name="net_op_expenditure_per_ASK_1996" localSheetId="15">[15]Global!#REF!</definedName>
    <definedName name="net_op_expenditure_per_ASK_1996" localSheetId="22">[15]Global!#REF!</definedName>
    <definedName name="net_op_expenditure_per_ASK_1996" localSheetId="5">[15]Global!#REF!</definedName>
    <definedName name="net_op_expenditure_per_ASK_1996" localSheetId="9">[15]Global!#REF!</definedName>
    <definedName name="net_op_expenditure_per_ASK_1996" localSheetId="2">[15]Global!#REF!</definedName>
    <definedName name="net_op_expenditure_per_ASK_1996" localSheetId="26">[15]Global!#REF!</definedName>
    <definedName name="net_op_expenditure_per_ASK_1996">[15]Global!#REF!</definedName>
    <definedName name="net_op_expenditure_per_ASK_1997" localSheetId="4">[15]Global!#REF!</definedName>
    <definedName name="net_op_expenditure_per_ASK_1997" localSheetId="15">[15]Global!#REF!</definedName>
    <definedName name="net_op_expenditure_per_ASK_1997" localSheetId="22">[15]Global!#REF!</definedName>
    <definedName name="net_op_expenditure_per_ASK_1997" localSheetId="5">[15]Global!#REF!</definedName>
    <definedName name="net_op_expenditure_per_ASK_1997" localSheetId="9">[15]Global!#REF!</definedName>
    <definedName name="net_op_expenditure_per_ASK_1997" localSheetId="2">[15]Global!#REF!</definedName>
    <definedName name="net_op_expenditure_per_ASK_1997" localSheetId="26">[15]Global!#REF!</definedName>
    <definedName name="net_op_expenditure_per_ASK_1997">[15]Global!#REF!</definedName>
    <definedName name="net_op_expenditure_per_ASK_1998" localSheetId="4">[15]Global!#REF!</definedName>
    <definedName name="net_op_expenditure_per_ASK_1998" localSheetId="15">[15]Global!#REF!</definedName>
    <definedName name="net_op_expenditure_per_ASK_1998" localSheetId="22">[15]Global!#REF!</definedName>
    <definedName name="net_op_expenditure_per_ASK_1998" localSheetId="5">[15]Global!#REF!</definedName>
    <definedName name="net_op_expenditure_per_ASK_1998" localSheetId="9">[15]Global!#REF!</definedName>
    <definedName name="net_op_expenditure_per_ASK_1998" localSheetId="2">[15]Global!#REF!</definedName>
    <definedName name="net_op_expenditure_per_ASK_1998" localSheetId="26">[15]Global!#REF!</definedName>
    <definedName name="net_op_expenditure_per_ASK_1998">[15]Global!#REF!</definedName>
    <definedName name="net_op_expenditure_per_ASK_1999" localSheetId="4">[15]Global!#REF!</definedName>
    <definedName name="net_op_expenditure_per_ASK_1999" localSheetId="15">[15]Global!#REF!</definedName>
    <definedName name="net_op_expenditure_per_ASK_1999" localSheetId="22">[15]Global!#REF!</definedName>
    <definedName name="net_op_expenditure_per_ASK_1999" localSheetId="5">[15]Global!#REF!</definedName>
    <definedName name="net_op_expenditure_per_ASK_1999" localSheetId="9">[15]Global!#REF!</definedName>
    <definedName name="net_op_expenditure_per_ASK_1999" localSheetId="2">[15]Global!#REF!</definedName>
    <definedName name="net_op_expenditure_per_ASK_1999" localSheetId="26">[15]Global!#REF!</definedName>
    <definedName name="net_op_expenditure_per_ASK_1999">[15]Global!#REF!</definedName>
    <definedName name="net_op_expenditure_per_ASK_2000" localSheetId="4">[15]Global!#REF!</definedName>
    <definedName name="net_op_expenditure_per_ASK_2000" localSheetId="15">[15]Global!#REF!</definedName>
    <definedName name="net_op_expenditure_per_ASK_2000" localSheetId="22">[15]Global!#REF!</definedName>
    <definedName name="net_op_expenditure_per_ASK_2000" localSheetId="5">[15]Global!#REF!</definedName>
    <definedName name="net_op_expenditure_per_ASK_2000" localSheetId="9">[15]Global!#REF!</definedName>
    <definedName name="net_op_expenditure_per_ASK_2000" localSheetId="2">[15]Global!#REF!</definedName>
    <definedName name="net_op_expenditure_per_ASK_2000" localSheetId="26">[15]Global!#REF!</definedName>
    <definedName name="net_op_expenditure_per_ASK_2000">[15]Global!#REF!</definedName>
    <definedName name="net_op_expenditure_per_ASK_2001" localSheetId="4">[15]Global!#REF!</definedName>
    <definedName name="net_op_expenditure_per_ASK_2001" localSheetId="15">[15]Global!#REF!</definedName>
    <definedName name="net_op_expenditure_per_ASK_2001" localSheetId="22">[15]Global!#REF!</definedName>
    <definedName name="net_op_expenditure_per_ASK_2001" localSheetId="5">[15]Global!#REF!</definedName>
    <definedName name="net_op_expenditure_per_ASK_2001" localSheetId="9">[15]Global!#REF!</definedName>
    <definedName name="net_op_expenditure_per_ASK_2001" localSheetId="2">[15]Global!#REF!</definedName>
    <definedName name="net_op_expenditure_per_ASK_2001" localSheetId="26">[15]Global!#REF!</definedName>
    <definedName name="net_op_expenditure_per_ASK_2001">[15]Global!#REF!</definedName>
    <definedName name="net_op_expenditure_per_ASK_2002" localSheetId="4">[15]Global!#REF!</definedName>
    <definedName name="net_op_expenditure_per_ASK_2002" localSheetId="15">[15]Global!#REF!</definedName>
    <definedName name="net_op_expenditure_per_ASK_2002" localSheetId="22">[15]Global!#REF!</definedName>
    <definedName name="net_op_expenditure_per_ASK_2002" localSheetId="5">[15]Global!#REF!</definedName>
    <definedName name="net_op_expenditure_per_ASK_2002" localSheetId="9">[15]Global!#REF!</definedName>
    <definedName name="net_op_expenditure_per_ASK_2002" localSheetId="2">[15]Global!#REF!</definedName>
    <definedName name="net_op_expenditure_per_ASK_2002" localSheetId="26">[15]Global!#REF!</definedName>
    <definedName name="net_op_expenditure_per_ASK_2002">[15]Global!#REF!</definedName>
    <definedName name="net_op_expenditure_per_ASK_2003" localSheetId="4">[15]Global!#REF!</definedName>
    <definedName name="net_op_expenditure_per_ASK_2003" localSheetId="15">[15]Global!#REF!</definedName>
    <definedName name="net_op_expenditure_per_ASK_2003" localSheetId="22">[15]Global!#REF!</definedName>
    <definedName name="net_op_expenditure_per_ASK_2003" localSheetId="5">[15]Global!#REF!</definedName>
    <definedName name="net_op_expenditure_per_ASK_2003" localSheetId="9">[15]Global!#REF!</definedName>
    <definedName name="net_op_expenditure_per_ASK_2003" localSheetId="2">[15]Global!#REF!</definedName>
    <definedName name="net_op_expenditure_per_ASK_2003" localSheetId="26">[15]Global!#REF!</definedName>
    <definedName name="net_op_expenditure_per_ASK_2003">[15]Global!#REF!</definedName>
    <definedName name="net_op_expenditure_per_ASK_2004" localSheetId="4">[15]Global!#REF!</definedName>
    <definedName name="net_op_expenditure_per_ASK_2004" localSheetId="15">[15]Global!#REF!</definedName>
    <definedName name="net_op_expenditure_per_ASK_2004" localSheetId="22">[15]Global!#REF!</definedName>
    <definedName name="net_op_expenditure_per_ASK_2004" localSheetId="5">[15]Global!#REF!</definedName>
    <definedName name="net_op_expenditure_per_ASK_2004" localSheetId="9">[15]Global!#REF!</definedName>
    <definedName name="net_op_expenditure_per_ASK_2004" localSheetId="2">[15]Global!#REF!</definedName>
    <definedName name="net_op_expenditure_per_ASK_2004" localSheetId="26">[15]Global!#REF!</definedName>
    <definedName name="net_op_expenditure_per_ASK_2004">[15]Global!#REF!</definedName>
    <definedName name="net_op_expenditure_per_ASK_2005" localSheetId="4">[15]Global!#REF!</definedName>
    <definedName name="net_op_expenditure_per_ASK_2005" localSheetId="15">[15]Global!#REF!</definedName>
    <definedName name="net_op_expenditure_per_ASK_2005" localSheetId="22">[15]Global!#REF!</definedName>
    <definedName name="net_op_expenditure_per_ASK_2005" localSheetId="5">[15]Global!#REF!</definedName>
    <definedName name="net_op_expenditure_per_ASK_2005" localSheetId="9">[15]Global!#REF!</definedName>
    <definedName name="net_op_expenditure_per_ASK_2005" localSheetId="2">[15]Global!#REF!</definedName>
    <definedName name="net_op_expenditure_per_ASK_2005" localSheetId="26">[15]Global!#REF!</definedName>
    <definedName name="net_op_expenditure_per_ASK_2005">[15]Global!#REF!</definedName>
    <definedName name="net_op_expenditure_per_ASK_2006" localSheetId="4">[15]Global!#REF!</definedName>
    <definedName name="net_op_expenditure_per_ASK_2006" localSheetId="15">[15]Global!#REF!</definedName>
    <definedName name="net_op_expenditure_per_ASK_2006" localSheetId="22">[15]Global!#REF!</definedName>
    <definedName name="net_op_expenditure_per_ASK_2006" localSheetId="5">[15]Global!#REF!</definedName>
    <definedName name="net_op_expenditure_per_ASK_2006" localSheetId="9">[15]Global!#REF!</definedName>
    <definedName name="net_op_expenditure_per_ASK_2006" localSheetId="2">[15]Global!#REF!</definedName>
    <definedName name="net_op_expenditure_per_ASK_2006" localSheetId="26">[15]Global!#REF!</definedName>
    <definedName name="net_op_expenditure_per_ASK_2006">[15]Global!#REF!</definedName>
    <definedName name="net_op_expenditure_per_ASK_2007" localSheetId="4">[15]Global!#REF!</definedName>
    <definedName name="net_op_expenditure_per_ASK_2007" localSheetId="15">[15]Global!#REF!</definedName>
    <definedName name="net_op_expenditure_per_ASK_2007" localSheetId="22">[15]Global!#REF!</definedName>
    <definedName name="net_op_expenditure_per_ASK_2007" localSheetId="5">[15]Global!#REF!</definedName>
    <definedName name="net_op_expenditure_per_ASK_2007" localSheetId="9">[15]Global!#REF!</definedName>
    <definedName name="net_op_expenditure_per_ASK_2007" localSheetId="2">[15]Global!#REF!</definedName>
    <definedName name="net_op_expenditure_per_ASK_2007" localSheetId="26">[15]Global!#REF!</definedName>
    <definedName name="net_op_expenditure_per_ASK_2007">[15]Global!#REF!</definedName>
    <definedName name="net_op_expenditure_per_ASK_2008" localSheetId="4">[15]Global!#REF!</definedName>
    <definedName name="net_op_expenditure_per_ASK_2008" localSheetId="15">[15]Global!#REF!</definedName>
    <definedName name="net_op_expenditure_per_ASK_2008" localSheetId="22">[15]Global!#REF!</definedName>
    <definedName name="net_op_expenditure_per_ASK_2008" localSheetId="5">[15]Global!#REF!</definedName>
    <definedName name="net_op_expenditure_per_ASK_2008" localSheetId="9">[15]Global!#REF!</definedName>
    <definedName name="net_op_expenditure_per_ASK_2008" localSheetId="2">[15]Global!#REF!</definedName>
    <definedName name="net_op_expenditure_per_ASK_2008" localSheetId="26">[15]Global!#REF!</definedName>
    <definedName name="net_op_expenditure_per_ASK_2008">[15]Global!#REF!</definedName>
    <definedName name="net_op_expenditure_per_ASK_2009" localSheetId="4">[15]Global!#REF!</definedName>
    <definedName name="net_op_expenditure_per_ASK_2009" localSheetId="15">[15]Global!#REF!</definedName>
    <definedName name="net_op_expenditure_per_ASK_2009" localSheetId="22">[15]Global!#REF!</definedName>
    <definedName name="net_op_expenditure_per_ASK_2009" localSheetId="5">[15]Global!#REF!</definedName>
    <definedName name="net_op_expenditure_per_ASK_2009" localSheetId="9">[15]Global!#REF!</definedName>
    <definedName name="net_op_expenditure_per_ASK_2009" localSheetId="2">[15]Global!#REF!</definedName>
    <definedName name="net_op_expenditure_per_ASK_2009" localSheetId="26">[15]Global!#REF!</definedName>
    <definedName name="net_op_expenditure_per_ASK_2009">[15]Global!#REF!</definedName>
    <definedName name="net_op_expenditure_per_ASK_2010" localSheetId="4">[15]Global!#REF!</definedName>
    <definedName name="net_op_expenditure_per_ASK_2010" localSheetId="15">[15]Global!#REF!</definedName>
    <definedName name="net_op_expenditure_per_ASK_2010" localSheetId="22">[15]Global!#REF!</definedName>
    <definedName name="net_op_expenditure_per_ASK_2010" localSheetId="5">[15]Global!#REF!</definedName>
    <definedName name="net_op_expenditure_per_ASK_2010" localSheetId="9">[15]Global!#REF!</definedName>
    <definedName name="net_op_expenditure_per_ASK_2010" localSheetId="2">[15]Global!#REF!</definedName>
    <definedName name="net_op_expenditure_per_ASK_2010" localSheetId="26">[15]Global!#REF!</definedName>
    <definedName name="net_op_expenditure_per_ASK_2010">[15]Global!#REF!</definedName>
    <definedName name="net_op_expenditure_per_ASK_comm" localSheetId="4">[15]Global!#REF!</definedName>
    <definedName name="net_op_expenditure_per_ASK_comm" localSheetId="15">[15]Global!#REF!</definedName>
    <definedName name="net_op_expenditure_per_ASK_comm" localSheetId="22">[15]Global!#REF!</definedName>
    <definedName name="net_op_expenditure_per_ASK_comm" localSheetId="5">[15]Global!#REF!</definedName>
    <definedName name="net_op_expenditure_per_ASK_comm" localSheetId="9">[15]Global!#REF!</definedName>
    <definedName name="net_op_expenditure_per_ASK_comm" localSheetId="2">[15]Global!#REF!</definedName>
    <definedName name="net_op_expenditure_per_ASK_comm" localSheetId="26">[15]Global!#REF!</definedName>
    <definedName name="net_op_expenditure_per_ASK_comm">[15]Global!#REF!</definedName>
    <definedName name="net_op_expenditure_per_ASM_1985" localSheetId="4">[15]Global!#REF!</definedName>
    <definedName name="net_op_expenditure_per_ASM_1985" localSheetId="15">[15]Global!#REF!</definedName>
    <definedName name="net_op_expenditure_per_ASM_1985" localSheetId="22">[15]Global!#REF!</definedName>
    <definedName name="net_op_expenditure_per_ASM_1985" localSheetId="5">[15]Global!#REF!</definedName>
    <definedName name="net_op_expenditure_per_ASM_1985" localSheetId="9">[15]Global!#REF!</definedName>
    <definedName name="net_op_expenditure_per_ASM_1985" localSheetId="2">[15]Global!#REF!</definedName>
    <definedName name="net_op_expenditure_per_ASM_1985" localSheetId="26">[15]Global!#REF!</definedName>
    <definedName name="net_op_expenditure_per_ASM_1985">[15]Global!#REF!</definedName>
    <definedName name="net_op_expenditure_per_ASM_1986" localSheetId="4">[15]Global!#REF!</definedName>
    <definedName name="net_op_expenditure_per_ASM_1986" localSheetId="15">[15]Global!#REF!</definedName>
    <definedName name="net_op_expenditure_per_ASM_1986" localSheetId="22">[15]Global!#REF!</definedName>
    <definedName name="net_op_expenditure_per_ASM_1986" localSheetId="5">[15]Global!#REF!</definedName>
    <definedName name="net_op_expenditure_per_ASM_1986" localSheetId="9">[15]Global!#REF!</definedName>
    <definedName name="net_op_expenditure_per_ASM_1986" localSheetId="2">[15]Global!#REF!</definedName>
    <definedName name="net_op_expenditure_per_ASM_1986" localSheetId="26">[15]Global!#REF!</definedName>
    <definedName name="net_op_expenditure_per_ASM_1986">[15]Global!#REF!</definedName>
    <definedName name="net_op_expenditure_per_ASM_1987" localSheetId="4">[15]Global!#REF!</definedName>
    <definedName name="net_op_expenditure_per_ASM_1987" localSheetId="15">[15]Global!#REF!</definedName>
    <definedName name="net_op_expenditure_per_ASM_1987" localSheetId="22">[15]Global!#REF!</definedName>
    <definedName name="net_op_expenditure_per_ASM_1987" localSheetId="5">[15]Global!#REF!</definedName>
    <definedName name="net_op_expenditure_per_ASM_1987" localSheetId="9">[15]Global!#REF!</definedName>
    <definedName name="net_op_expenditure_per_ASM_1987" localSheetId="2">[15]Global!#REF!</definedName>
    <definedName name="net_op_expenditure_per_ASM_1987" localSheetId="26">[15]Global!#REF!</definedName>
    <definedName name="net_op_expenditure_per_ASM_1987">[15]Global!#REF!</definedName>
    <definedName name="net_op_expenditure_per_ASM_1988" localSheetId="4">[15]Global!#REF!</definedName>
    <definedName name="net_op_expenditure_per_ASM_1988" localSheetId="15">[15]Global!#REF!</definedName>
    <definedName name="net_op_expenditure_per_ASM_1988" localSheetId="22">[15]Global!#REF!</definedName>
    <definedName name="net_op_expenditure_per_ASM_1988" localSheetId="5">[15]Global!#REF!</definedName>
    <definedName name="net_op_expenditure_per_ASM_1988" localSheetId="9">[15]Global!#REF!</definedName>
    <definedName name="net_op_expenditure_per_ASM_1988" localSheetId="2">[15]Global!#REF!</definedName>
    <definedName name="net_op_expenditure_per_ASM_1988" localSheetId="26">[15]Global!#REF!</definedName>
    <definedName name="net_op_expenditure_per_ASM_1988">[15]Global!#REF!</definedName>
    <definedName name="net_op_expenditure_per_ASM_1989" localSheetId="4">[15]Global!#REF!</definedName>
    <definedName name="net_op_expenditure_per_ASM_1989" localSheetId="15">[15]Global!#REF!</definedName>
    <definedName name="net_op_expenditure_per_ASM_1989" localSheetId="22">[15]Global!#REF!</definedName>
    <definedName name="net_op_expenditure_per_ASM_1989" localSheetId="5">[15]Global!#REF!</definedName>
    <definedName name="net_op_expenditure_per_ASM_1989" localSheetId="9">[15]Global!#REF!</definedName>
    <definedName name="net_op_expenditure_per_ASM_1989" localSheetId="2">[15]Global!#REF!</definedName>
    <definedName name="net_op_expenditure_per_ASM_1989" localSheetId="26">[15]Global!#REF!</definedName>
    <definedName name="net_op_expenditure_per_ASM_1989">[15]Global!#REF!</definedName>
    <definedName name="net_op_expenditure_per_ASM_1990" localSheetId="4">[15]Global!#REF!</definedName>
    <definedName name="net_op_expenditure_per_ASM_1990" localSheetId="15">[15]Global!#REF!</definedName>
    <definedName name="net_op_expenditure_per_ASM_1990" localSheetId="22">[15]Global!#REF!</definedName>
    <definedName name="net_op_expenditure_per_ASM_1990" localSheetId="5">[15]Global!#REF!</definedName>
    <definedName name="net_op_expenditure_per_ASM_1990" localSheetId="9">[15]Global!#REF!</definedName>
    <definedName name="net_op_expenditure_per_ASM_1990" localSheetId="2">[15]Global!#REF!</definedName>
    <definedName name="net_op_expenditure_per_ASM_1990" localSheetId="26">[15]Global!#REF!</definedName>
    <definedName name="net_op_expenditure_per_ASM_1990">[15]Global!#REF!</definedName>
    <definedName name="net_op_expenditure_per_ASM_1991" localSheetId="4">[15]Global!#REF!</definedName>
    <definedName name="net_op_expenditure_per_ASM_1991" localSheetId="15">[15]Global!#REF!</definedName>
    <definedName name="net_op_expenditure_per_ASM_1991" localSheetId="22">[15]Global!#REF!</definedName>
    <definedName name="net_op_expenditure_per_ASM_1991" localSheetId="5">[15]Global!#REF!</definedName>
    <definedName name="net_op_expenditure_per_ASM_1991" localSheetId="9">[15]Global!#REF!</definedName>
    <definedName name="net_op_expenditure_per_ASM_1991" localSheetId="2">[15]Global!#REF!</definedName>
    <definedName name="net_op_expenditure_per_ASM_1991" localSheetId="26">[15]Global!#REF!</definedName>
    <definedName name="net_op_expenditure_per_ASM_1991">[15]Global!#REF!</definedName>
    <definedName name="net_op_expenditure_per_ASM_1992" localSheetId="4">[15]Global!#REF!</definedName>
    <definedName name="net_op_expenditure_per_ASM_1992" localSheetId="15">[15]Global!#REF!</definedName>
    <definedName name="net_op_expenditure_per_ASM_1992" localSheetId="22">[15]Global!#REF!</definedName>
    <definedName name="net_op_expenditure_per_ASM_1992" localSheetId="5">[15]Global!#REF!</definedName>
    <definedName name="net_op_expenditure_per_ASM_1992" localSheetId="9">[15]Global!#REF!</definedName>
    <definedName name="net_op_expenditure_per_ASM_1992" localSheetId="2">[15]Global!#REF!</definedName>
    <definedName name="net_op_expenditure_per_ASM_1992" localSheetId="26">[15]Global!#REF!</definedName>
    <definedName name="net_op_expenditure_per_ASM_1992">[15]Global!#REF!</definedName>
    <definedName name="net_op_expenditure_per_ASM_1993" localSheetId="4">[15]Global!#REF!</definedName>
    <definedName name="net_op_expenditure_per_ASM_1993" localSheetId="15">[15]Global!#REF!</definedName>
    <definedName name="net_op_expenditure_per_ASM_1993" localSheetId="22">[15]Global!#REF!</definedName>
    <definedName name="net_op_expenditure_per_ASM_1993" localSheetId="5">[15]Global!#REF!</definedName>
    <definedName name="net_op_expenditure_per_ASM_1993" localSheetId="9">[15]Global!#REF!</definedName>
    <definedName name="net_op_expenditure_per_ASM_1993" localSheetId="2">[15]Global!#REF!</definedName>
    <definedName name="net_op_expenditure_per_ASM_1993" localSheetId="26">[15]Global!#REF!</definedName>
    <definedName name="net_op_expenditure_per_ASM_1993">[15]Global!#REF!</definedName>
    <definedName name="net_op_expenditure_per_ASM_1994" localSheetId="4">[15]Global!#REF!</definedName>
    <definedName name="net_op_expenditure_per_ASM_1994" localSheetId="15">[15]Global!#REF!</definedName>
    <definedName name="net_op_expenditure_per_ASM_1994" localSheetId="22">[15]Global!#REF!</definedName>
    <definedName name="net_op_expenditure_per_ASM_1994" localSheetId="5">[15]Global!#REF!</definedName>
    <definedName name="net_op_expenditure_per_ASM_1994" localSheetId="9">[15]Global!#REF!</definedName>
    <definedName name="net_op_expenditure_per_ASM_1994" localSheetId="2">[15]Global!#REF!</definedName>
    <definedName name="net_op_expenditure_per_ASM_1994" localSheetId="26">[15]Global!#REF!</definedName>
    <definedName name="net_op_expenditure_per_ASM_1994">[15]Global!#REF!</definedName>
    <definedName name="net_op_expenditure_per_ASM_1995" localSheetId="4">[15]Global!#REF!</definedName>
    <definedName name="net_op_expenditure_per_ASM_1995" localSheetId="15">[15]Global!#REF!</definedName>
    <definedName name="net_op_expenditure_per_ASM_1995" localSheetId="22">[15]Global!#REF!</definedName>
    <definedName name="net_op_expenditure_per_ASM_1995" localSheetId="5">[15]Global!#REF!</definedName>
    <definedName name="net_op_expenditure_per_ASM_1995" localSheetId="9">[15]Global!#REF!</definedName>
    <definedName name="net_op_expenditure_per_ASM_1995" localSheetId="2">[15]Global!#REF!</definedName>
    <definedName name="net_op_expenditure_per_ASM_1995" localSheetId="26">[15]Global!#REF!</definedName>
    <definedName name="net_op_expenditure_per_ASM_1995">[15]Global!#REF!</definedName>
    <definedName name="net_op_expenditure_per_ASM_1996" localSheetId="4">[15]Global!#REF!</definedName>
    <definedName name="net_op_expenditure_per_ASM_1996" localSheetId="15">[15]Global!#REF!</definedName>
    <definedName name="net_op_expenditure_per_ASM_1996" localSheetId="22">[15]Global!#REF!</definedName>
    <definedName name="net_op_expenditure_per_ASM_1996" localSheetId="5">[15]Global!#REF!</definedName>
    <definedName name="net_op_expenditure_per_ASM_1996" localSheetId="9">[15]Global!#REF!</definedName>
    <definedName name="net_op_expenditure_per_ASM_1996" localSheetId="2">[15]Global!#REF!</definedName>
    <definedName name="net_op_expenditure_per_ASM_1996" localSheetId="26">[15]Global!#REF!</definedName>
    <definedName name="net_op_expenditure_per_ASM_1996">[15]Global!#REF!</definedName>
    <definedName name="net_op_expenditure_per_ASM_1997" localSheetId="4">[15]Global!#REF!</definedName>
    <definedName name="net_op_expenditure_per_ASM_1997" localSheetId="15">[15]Global!#REF!</definedName>
    <definedName name="net_op_expenditure_per_ASM_1997" localSheetId="22">[15]Global!#REF!</definedName>
    <definedName name="net_op_expenditure_per_ASM_1997" localSheetId="5">[15]Global!#REF!</definedName>
    <definedName name="net_op_expenditure_per_ASM_1997" localSheetId="9">[15]Global!#REF!</definedName>
    <definedName name="net_op_expenditure_per_ASM_1997" localSheetId="2">[15]Global!#REF!</definedName>
    <definedName name="net_op_expenditure_per_ASM_1997" localSheetId="26">[15]Global!#REF!</definedName>
    <definedName name="net_op_expenditure_per_ASM_1997">[15]Global!#REF!</definedName>
    <definedName name="net_op_expenditure_per_ASM_1998" localSheetId="4">[15]Global!#REF!</definedName>
    <definedName name="net_op_expenditure_per_ASM_1998" localSheetId="15">[15]Global!#REF!</definedName>
    <definedName name="net_op_expenditure_per_ASM_1998" localSheetId="22">[15]Global!#REF!</definedName>
    <definedName name="net_op_expenditure_per_ASM_1998" localSheetId="5">[15]Global!#REF!</definedName>
    <definedName name="net_op_expenditure_per_ASM_1998" localSheetId="9">[15]Global!#REF!</definedName>
    <definedName name="net_op_expenditure_per_ASM_1998" localSheetId="2">[15]Global!#REF!</definedName>
    <definedName name="net_op_expenditure_per_ASM_1998" localSheetId="26">[15]Global!#REF!</definedName>
    <definedName name="net_op_expenditure_per_ASM_1998">[15]Global!#REF!</definedName>
    <definedName name="net_op_expenditure_per_ASM_1999" localSheetId="4">[15]Global!#REF!</definedName>
    <definedName name="net_op_expenditure_per_ASM_1999" localSheetId="15">[15]Global!#REF!</definedName>
    <definedName name="net_op_expenditure_per_ASM_1999" localSheetId="22">[15]Global!#REF!</definedName>
    <definedName name="net_op_expenditure_per_ASM_1999" localSheetId="5">[15]Global!#REF!</definedName>
    <definedName name="net_op_expenditure_per_ASM_1999" localSheetId="9">[15]Global!#REF!</definedName>
    <definedName name="net_op_expenditure_per_ASM_1999" localSheetId="2">[15]Global!#REF!</definedName>
    <definedName name="net_op_expenditure_per_ASM_1999" localSheetId="26">[15]Global!#REF!</definedName>
    <definedName name="net_op_expenditure_per_ASM_1999">[15]Global!#REF!</definedName>
    <definedName name="net_op_expenditure_per_ASM_2000" localSheetId="4">[15]Global!#REF!</definedName>
    <definedName name="net_op_expenditure_per_ASM_2000" localSheetId="15">[15]Global!#REF!</definedName>
    <definedName name="net_op_expenditure_per_ASM_2000" localSheetId="22">[15]Global!#REF!</definedName>
    <definedName name="net_op_expenditure_per_ASM_2000" localSheetId="5">[15]Global!#REF!</definedName>
    <definedName name="net_op_expenditure_per_ASM_2000" localSheetId="9">[15]Global!#REF!</definedName>
    <definedName name="net_op_expenditure_per_ASM_2000" localSheetId="2">[15]Global!#REF!</definedName>
    <definedName name="net_op_expenditure_per_ASM_2000" localSheetId="26">[15]Global!#REF!</definedName>
    <definedName name="net_op_expenditure_per_ASM_2000">[15]Global!#REF!</definedName>
    <definedName name="net_op_expenditure_per_ASM_2001" localSheetId="4">[15]Global!#REF!</definedName>
    <definedName name="net_op_expenditure_per_ASM_2001" localSheetId="15">[15]Global!#REF!</definedName>
    <definedName name="net_op_expenditure_per_ASM_2001" localSheetId="22">[15]Global!#REF!</definedName>
    <definedName name="net_op_expenditure_per_ASM_2001" localSheetId="5">[15]Global!#REF!</definedName>
    <definedName name="net_op_expenditure_per_ASM_2001" localSheetId="9">[15]Global!#REF!</definedName>
    <definedName name="net_op_expenditure_per_ASM_2001" localSheetId="2">[15]Global!#REF!</definedName>
    <definedName name="net_op_expenditure_per_ASM_2001" localSheetId="26">[15]Global!#REF!</definedName>
    <definedName name="net_op_expenditure_per_ASM_2001">[15]Global!#REF!</definedName>
    <definedName name="net_op_expenditure_per_ASM_2002" localSheetId="4">[15]Global!#REF!</definedName>
    <definedName name="net_op_expenditure_per_ASM_2002" localSheetId="15">[15]Global!#REF!</definedName>
    <definedName name="net_op_expenditure_per_ASM_2002" localSheetId="22">[15]Global!#REF!</definedName>
    <definedName name="net_op_expenditure_per_ASM_2002" localSheetId="5">[15]Global!#REF!</definedName>
    <definedName name="net_op_expenditure_per_ASM_2002" localSheetId="9">[15]Global!#REF!</definedName>
    <definedName name="net_op_expenditure_per_ASM_2002" localSheetId="2">[15]Global!#REF!</definedName>
    <definedName name="net_op_expenditure_per_ASM_2002" localSheetId="26">[15]Global!#REF!</definedName>
    <definedName name="net_op_expenditure_per_ASM_2002">[15]Global!#REF!</definedName>
    <definedName name="net_op_expenditure_per_ASM_2003" localSheetId="4">[15]Global!#REF!</definedName>
    <definedName name="net_op_expenditure_per_ASM_2003" localSheetId="15">[15]Global!#REF!</definedName>
    <definedName name="net_op_expenditure_per_ASM_2003" localSheetId="22">[15]Global!#REF!</definedName>
    <definedName name="net_op_expenditure_per_ASM_2003" localSheetId="5">[15]Global!#REF!</definedName>
    <definedName name="net_op_expenditure_per_ASM_2003" localSheetId="9">[15]Global!#REF!</definedName>
    <definedName name="net_op_expenditure_per_ASM_2003" localSheetId="2">[15]Global!#REF!</definedName>
    <definedName name="net_op_expenditure_per_ASM_2003" localSheetId="26">[15]Global!#REF!</definedName>
    <definedName name="net_op_expenditure_per_ASM_2003">[15]Global!#REF!</definedName>
    <definedName name="net_op_expenditure_per_ASM_2004" localSheetId="4">[15]Global!#REF!</definedName>
    <definedName name="net_op_expenditure_per_ASM_2004" localSheetId="15">[15]Global!#REF!</definedName>
    <definedName name="net_op_expenditure_per_ASM_2004" localSheetId="22">[15]Global!#REF!</definedName>
    <definedName name="net_op_expenditure_per_ASM_2004" localSheetId="5">[15]Global!#REF!</definedName>
    <definedName name="net_op_expenditure_per_ASM_2004" localSheetId="9">[15]Global!#REF!</definedName>
    <definedName name="net_op_expenditure_per_ASM_2004" localSheetId="2">[15]Global!#REF!</definedName>
    <definedName name="net_op_expenditure_per_ASM_2004" localSheetId="26">[15]Global!#REF!</definedName>
    <definedName name="net_op_expenditure_per_ASM_2004">[15]Global!#REF!</definedName>
    <definedName name="net_op_expenditure_per_ASM_2005" localSheetId="4">[15]Global!#REF!</definedName>
    <definedName name="net_op_expenditure_per_ASM_2005" localSheetId="15">[15]Global!#REF!</definedName>
    <definedName name="net_op_expenditure_per_ASM_2005" localSheetId="22">[15]Global!#REF!</definedName>
    <definedName name="net_op_expenditure_per_ASM_2005" localSheetId="5">[15]Global!#REF!</definedName>
    <definedName name="net_op_expenditure_per_ASM_2005" localSheetId="9">[15]Global!#REF!</definedName>
    <definedName name="net_op_expenditure_per_ASM_2005" localSheetId="2">[15]Global!#REF!</definedName>
    <definedName name="net_op_expenditure_per_ASM_2005" localSheetId="26">[15]Global!#REF!</definedName>
    <definedName name="net_op_expenditure_per_ASM_2005">[15]Global!#REF!</definedName>
    <definedName name="net_op_expenditure_per_ASM_2006" localSheetId="4">[15]Global!#REF!</definedName>
    <definedName name="net_op_expenditure_per_ASM_2006" localSheetId="15">[15]Global!#REF!</definedName>
    <definedName name="net_op_expenditure_per_ASM_2006" localSheetId="22">[15]Global!#REF!</definedName>
    <definedName name="net_op_expenditure_per_ASM_2006" localSheetId="5">[15]Global!#REF!</definedName>
    <definedName name="net_op_expenditure_per_ASM_2006" localSheetId="9">[15]Global!#REF!</definedName>
    <definedName name="net_op_expenditure_per_ASM_2006" localSheetId="2">[15]Global!#REF!</definedName>
    <definedName name="net_op_expenditure_per_ASM_2006" localSheetId="26">[15]Global!#REF!</definedName>
    <definedName name="net_op_expenditure_per_ASM_2006">[15]Global!#REF!</definedName>
    <definedName name="net_op_expenditure_per_ASM_2007" localSheetId="4">[15]Global!#REF!</definedName>
    <definedName name="net_op_expenditure_per_ASM_2007" localSheetId="15">[15]Global!#REF!</definedName>
    <definedName name="net_op_expenditure_per_ASM_2007" localSheetId="22">[15]Global!#REF!</definedName>
    <definedName name="net_op_expenditure_per_ASM_2007" localSheetId="5">[15]Global!#REF!</definedName>
    <definedName name="net_op_expenditure_per_ASM_2007" localSheetId="9">[15]Global!#REF!</definedName>
    <definedName name="net_op_expenditure_per_ASM_2007" localSheetId="2">[15]Global!#REF!</definedName>
    <definedName name="net_op_expenditure_per_ASM_2007" localSheetId="26">[15]Global!#REF!</definedName>
    <definedName name="net_op_expenditure_per_ASM_2007">[15]Global!#REF!</definedName>
    <definedName name="net_op_expenditure_per_ASM_2008" localSheetId="4">[15]Global!#REF!</definedName>
    <definedName name="net_op_expenditure_per_ASM_2008" localSheetId="15">[15]Global!#REF!</definedName>
    <definedName name="net_op_expenditure_per_ASM_2008" localSheetId="22">[15]Global!#REF!</definedName>
    <definedName name="net_op_expenditure_per_ASM_2008" localSheetId="5">[15]Global!#REF!</definedName>
    <definedName name="net_op_expenditure_per_ASM_2008" localSheetId="9">[15]Global!#REF!</definedName>
    <definedName name="net_op_expenditure_per_ASM_2008" localSheetId="2">[15]Global!#REF!</definedName>
    <definedName name="net_op_expenditure_per_ASM_2008" localSheetId="26">[15]Global!#REF!</definedName>
    <definedName name="net_op_expenditure_per_ASM_2008">[15]Global!#REF!</definedName>
    <definedName name="net_op_expenditure_per_ASM_2009" localSheetId="4">[15]Global!#REF!</definedName>
    <definedName name="net_op_expenditure_per_ASM_2009" localSheetId="15">[15]Global!#REF!</definedName>
    <definedName name="net_op_expenditure_per_ASM_2009" localSheetId="22">[15]Global!#REF!</definedName>
    <definedName name="net_op_expenditure_per_ASM_2009" localSheetId="5">[15]Global!#REF!</definedName>
    <definedName name="net_op_expenditure_per_ASM_2009" localSheetId="9">[15]Global!#REF!</definedName>
    <definedName name="net_op_expenditure_per_ASM_2009" localSheetId="2">[15]Global!#REF!</definedName>
    <definedName name="net_op_expenditure_per_ASM_2009" localSheetId="26">[15]Global!#REF!</definedName>
    <definedName name="net_op_expenditure_per_ASM_2009">[15]Global!#REF!</definedName>
    <definedName name="net_op_expenditure_per_ASM_2010" localSheetId="4">[15]Global!#REF!</definedName>
    <definedName name="net_op_expenditure_per_ASM_2010" localSheetId="15">[15]Global!#REF!</definedName>
    <definedName name="net_op_expenditure_per_ASM_2010" localSheetId="22">[15]Global!#REF!</definedName>
    <definedName name="net_op_expenditure_per_ASM_2010" localSheetId="5">[15]Global!#REF!</definedName>
    <definedName name="net_op_expenditure_per_ASM_2010" localSheetId="9">[15]Global!#REF!</definedName>
    <definedName name="net_op_expenditure_per_ASM_2010" localSheetId="2">[15]Global!#REF!</definedName>
    <definedName name="net_op_expenditure_per_ASM_2010" localSheetId="26">[15]Global!#REF!</definedName>
    <definedName name="net_op_expenditure_per_ASM_2010">[15]Global!#REF!</definedName>
    <definedName name="net_op_expenditure_per_ASM_comm" localSheetId="4">[15]Global!#REF!</definedName>
    <definedName name="net_op_expenditure_per_ASM_comm" localSheetId="15">[15]Global!#REF!</definedName>
    <definedName name="net_op_expenditure_per_ASM_comm" localSheetId="22">[15]Global!#REF!</definedName>
    <definedName name="net_op_expenditure_per_ASM_comm" localSheetId="5">[15]Global!#REF!</definedName>
    <definedName name="net_op_expenditure_per_ASM_comm" localSheetId="9">[15]Global!#REF!</definedName>
    <definedName name="net_op_expenditure_per_ASM_comm" localSheetId="2">[15]Global!#REF!</definedName>
    <definedName name="net_op_expenditure_per_ASM_comm" localSheetId="26">[15]Global!#REF!</definedName>
    <definedName name="net_op_expenditure_per_ASM_comm">[15]Global!#REF!</definedName>
    <definedName name="net_op_expenditure_per_ATK_1985" localSheetId="4">[15]Global!#REF!</definedName>
    <definedName name="net_op_expenditure_per_ATK_1985" localSheetId="15">[15]Global!#REF!</definedName>
    <definedName name="net_op_expenditure_per_ATK_1985" localSheetId="22">[15]Global!#REF!</definedName>
    <definedName name="net_op_expenditure_per_ATK_1985" localSheetId="5">[15]Global!#REF!</definedName>
    <definedName name="net_op_expenditure_per_ATK_1985" localSheetId="9">[15]Global!#REF!</definedName>
    <definedName name="net_op_expenditure_per_ATK_1985" localSheetId="2">[15]Global!#REF!</definedName>
    <definedName name="net_op_expenditure_per_ATK_1985" localSheetId="26">[15]Global!#REF!</definedName>
    <definedName name="net_op_expenditure_per_ATK_1985">[15]Global!#REF!</definedName>
    <definedName name="net_op_expenditure_per_ATK_1986" localSheetId="4">[15]Global!#REF!</definedName>
    <definedName name="net_op_expenditure_per_ATK_1986" localSheetId="15">[15]Global!#REF!</definedName>
    <definedName name="net_op_expenditure_per_ATK_1986" localSheetId="22">[15]Global!#REF!</definedName>
    <definedName name="net_op_expenditure_per_ATK_1986" localSheetId="5">[15]Global!#REF!</definedName>
    <definedName name="net_op_expenditure_per_ATK_1986" localSheetId="9">[15]Global!#REF!</definedName>
    <definedName name="net_op_expenditure_per_ATK_1986" localSheetId="2">[15]Global!#REF!</definedName>
    <definedName name="net_op_expenditure_per_ATK_1986" localSheetId="26">[15]Global!#REF!</definedName>
    <definedName name="net_op_expenditure_per_ATK_1986">[15]Global!#REF!</definedName>
    <definedName name="net_op_expenditure_per_ATK_1987" localSheetId="4">[15]Global!#REF!</definedName>
    <definedName name="net_op_expenditure_per_ATK_1987" localSheetId="15">[15]Global!#REF!</definedName>
    <definedName name="net_op_expenditure_per_ATK_1987" localSheetId="22">[15]Global!#REF!</definedName>
    <definedName name="net_op_expenditure_per_ATK_1987" localSheetId="5">[15]Global!#REF!</definedName>
    <definedName name="net_op_expenditure_per_ATK_1987" localSheetId="9">[15]Global!#REF!</definedName>
    <definedName name="net_op_expenditure_per_ATK_1987" localSheetId="2">[15]Global!#REF!</definedName>
    <definedName name="net_op_expenditure_per_ATK_1987" localSheetId="26">[15]Global!#REF!</definedName>
    <definedName name="net_op_expenditure_per_ATK_1987">[15]Global!#REF!</definedName>
    <definedName name="net_op_expenditure_per_ATK_1988" localSheetId="4">[15]Global!#REF!</definedName>
    <definedName name="net_op_expenditure_per_ATK_1988" localSheetId="15">[15]Global!#REF!</definedName>
    <definedName name="net_op_expenditure_per_ATK_1988" localSheetId="22">[15]Global!#REF!</definedName>
    <definedName name="net_op_expenditure_per_ATK_1988" localSheetId="5">[15]Global!#REF!</definedName>
    <definedName name="net_op_expenditure_per_ATK_1988" localSheetId="9">[15]Global!#REF!</definedName>
    <definedName name="net_op_expenditure_per_ATK_1988" localSheetId="2">[15]Global!#REF!</definedName>
    <definedName name="net_op_expenditure_per_ATK_1988" localSheetId="26">[15]Global!#REF!</definedName>
    <definedName name="net_op_expenditure_per_ATK_1988">[15]Global!#REF!</definedName>
    <definedName name="net_op_expenditure_per_ATK_1989" localSheetId="4">[15]Global!#REF!</definedName>
    <definedName name="net_op_expenditure_per_ATK_1989" localSheetId="15">[15]Global!#REF!</definedName>
    <definedName name="net_op_expenditure_per_ATK_1989" localSheetId="22">[15]Global!#REF!</definedName>
    <definedName name="net_op_expenditure_per_ATK_1989" localSheetId="5">[15]Global!#REF!</definedName>
    <definedName name="net_op_expenditure_per_ATK_1989" localSheetId="9">[15]Global!#REF!</definedName>
    <definedName name="net_op_expenditure_per_ATK_1989" localSheetId="2">[15]Global!#REF!</definedName>
    <definedName name="net_op_expenditure_per_ATK_1989" localSheetId="26">[15]Global!#REF!</definedName>
    <definedName name="net_op_expenditure_per_ATK_1989">[15]Global!#REF!</definedName>
    <definedName name="net_op_expenditure_per_ATK_1990" localSheetId="4">[15]Global!#REF!</definedName>
    <definedName name="net_op_expenditure_per_ATK_1990" localSheetId="15">[15]Global!#REF!</definedName>
    <definedName name="net_op_expenditure_per_ATK_1990" localSheetId="22">[15]Global!#REF!</definedName>
    <definedName name="net_op_expenditure_per_ATK_1990" localSheetId="5">[15]Global!#REF!</definedName>
    <definedName name="net_op_expenditure_per_ATK_1990" localSheetId="9">[15]Global!#REF!</definedName>
    <definedName name="net_op_expenditure_per_ATK_1990" localSheetId="2">[15]Global!#REF!</definedName>
    <definedName name="net_op_expenditure_per_ATK_1990" localSheetId="26">[15]Global!#REF!</definedName>
    <definedName name="net_op_expenditure_per_ATK_1990">[15]Global!#REF!</definedName>
    <definedName name="net_op_expenditure_per_ATK_1991" localSheetId="4">[15]Global!#REF!</definedName>
    <definedName name="net_op_expenditure_per_ATK_1991" localSheetId="15">[15]Global!#REF!</definedName>
    <definedName name="net_op_expenditure_per_ATK_1991" localSheetId="22">[15]Global!#REF!</definedName>
    <definedName name="net_op_expenditure_per_ATK_1991" localSheetId="5">[15]Global!#REF!</definedName>
    <definedName name="net_op_expenditure_per_ATK_1991" localSheetId="9">[15]Global!#REF!</definedName>
    <definedName name="net_op_expenditure_per_ATK_1991" localSheetId="2">[15]Global!#REF!</definedName>
    <definedName name="net_op_expenditure_per_ATK_1991" localSheetId="26">[15]Global!#REF!</definedName>
    <definedName name="net_op_expenditure_per_ATK_1991">[15]Global!#REF!</definedName>
    <definedName name="net_op_expenditure_per_ATK_1992" localSheetId="4">[15]Global!#REF!</definedName>
    <definedName name="net_op_expenditure_per_ATK_1992" localSheetId="15">[15]Global!#REF!</definedName>
    <definedName name="net_op_expenditure_per_ATK_1992" localSheetId="22">[15]Global!#REF!</definedName>
    <definedName name="net_op_expenditure_per_ATK_1992" localSheetId="5">[15]Global!#REF!</definedName>
    <definedName name="net_op_expenditure_per_ATK_1992" localSheetId="9">[15]Global!#REF!</definedName>
    <definedName name="net_op_expenditure_per_ATK_1992" localSheetId="2">[15]Global!#REF!</definedName>
    <definedName name="net_op_expenditure_per_ATK_1992" localSheetId="26">[15]Global!#REF!</definedName>
    <definedName name="net_op_expenditure_per_ATK_1992">[15]Global!#REF!</definedName>
    <definedName name="net_op_expenditure_per_ATK_1993" localSheetId="4">[15]Global!#REF!</definedName>
    <definedName name="net_op_expenditure_per_ATK_1993" localSheetId="15">[15]Global!#REF!</definedName>
    <definedName name="net_op_expenditure_per_ATK_1993" localSheetId="22">[15]Global!#REF!</definedName>
    <definedName name="net_op_expenditure_per_ATK_1993" localSheetId="5">[15]Global!#REF!</definedName>
    <definedName name="net_op_expenditure_per_ATK_1993" localSheetId="9">[15]Global!#REF!</definedName>
    <definedName name="net_op_expenditure_per_ATK_1993" localSheetId="2">[15]Global!#REF!</definedName>
    <definedName name="net_op_expenditure_per_ATK_1993" localSheetId="26">[15]Global!#REF!</definedName>
    <definedName name="net_op_expenditure_per_ATK_1993">[15]Global!#REF!</definedName>
    <definedName name="net_op_expenditure_per_ATK_1994" localSheetId="4">[15]Global!#REF!</definedName>
    <definedName name="net_op_expenditure_per_ATK_1994" localSheetId="15">[15]Global!#REF!</definedName>
    <definedName name="net_op_expenditure_per_ATK_1994" localSheetId="22">[15]Global!#REF!</definedName>
    <definedName name="net_op_expenditure_per_ATK_1994" localSheetId="5">[15]Global!#REF!</definedName>
    <definedName name="net_op_expenditure_per_ATK_1994" localSheetId="9">[15]Global!#REF!</definedName>
    <definedName name="net_op_expenditure_per_ATK_1994" localSheetId="2">[15]Global!#REF!</definedName>
    <definedName name="net_op_expenditure_per_ATK_1994" localSheetId="26">[15]Global!#REF!</definedName>
    <definedName name="net_op_expenditure_per_ATK_1994">[15]Global!#REF!</definedName>
    <definedName name="net_op_expenditure_per_ATK_1995" localSheetId="4">[15]Global!#REF!</definedName>
    <definedName name="net_op_expenditure_per_ATK_1995" localSheetId="15">[15]Global!#REF!</definedName>
    <definedName name="net_op_expenditure_per_ATK_1995" localSheetId="22">[15]Global!#REF!</definedName>
    <definedName name="net_op_expenditure_per_ATK_1995" localSheetId="5">[15]Global!#REF!</definedName>
    <definedName name="net_op_expenditure_per_ATK_1995" localSheetId="9">[15]Global!#REF!</definedName>
    <definedName name="net_op_expenditure_per_ATK_1995" localSheetId="2">[15]Global!#REF!</definedName>
    <definedName name="net_op_expenditure_per_ATK_1995" localSheetId="26">[15]Global!#REF!</definedName>
    <definedName name="net_op_expenditure_per_ATK_1995">[15]Global!#REF!</definedName>
    <definedName name="net_op_expenditure_per_ATK_1996" localSheetId="4">[15]Global!#REF!</definedName>
    <definedName name="net_op_expenditure_per_ATK_1996" localSheetId="15">[15]Global!#REF!</definedName>
    <definedName name="net_op_expenditure_per_ATK_1996" localSheetId="22">[15]Global!#REF!</definedName>
    <definedName name="net_op_expenditure_per_ATK_1996" localSheetId="5">[15]Global!#REF!</definedName>
    <definedName name="net_op_expenditure_per_ATK_1996" localSheetId="9">[15]Global!#REF!</definedName>
    <definedName name="net_op_expenditure_per_ATK_1996" localSheetId="2">[15]Global!#REF!</definedName>
    <definedName name="net_op_expenditure_per_ATK_1996" localSheetId="26">[15]Global!#REF!</definedName>
    <definedName name="net_op_expenditure_per_ATK_1996">[15]Global!#REF!</definedName>
    <definedName name="net_op_expenditure_per_ATK_1997" localSheetId="4">[15]Global!#REF!</definedName>
    <definedName name="net_op_expenditure_per_ATK_1997" localSheetId="15">[15]Global!#REF!</definedName>
    <definedName name="net_op_expenditure_per_ATK_1997" localSheetId="22">[15]Global!#REF!</definedName>
    <definedName name="net_op_expenditure_per_ATK_1997" localSheetId="5">[15]Global!#REF!</definedName>
    <definedName name="net_op_expenditure_per_ATK_1997" localSheetId="9">[15]Global!#REF!</definedName>
    <definedName name="net_op_expenditure_per_ATK_1997" localSheetId="2">[15]Global!#REF!</definedName>
    <definedName name="net_op_expenditure_per_ATK_1997" localSheetId="26">[15]Global!#REF!</definedName>
    <definedName name="net_op_expenditure_per_ATK_1997">[15]Global!#REF!</definedName>
    <definedName name="net_op_expenditure_per_ATK_1998" localSheetId="4">[15]Global!#REF!</definedName>
    <definedName name="net_op_expenditure_per_ATK_1998" localSheetId="15">[15]Global!#REF!</definedName>
    <definedName name="net_op_expenditure_per_ATK_1998" localSheetId="22">[15]Global!#REF!</definedName>
    <definedName name="net_op_expenditure_per_ATK_1998" localSheetId="5">[15]Global!#REF!</definedName>
    <definedName name="net_op_expenditure_per_ATK_1998" localSheetId="9">[15]Global!#REF!</definedName>
    <definedName name="net_op_expenditure_per_ATK_1998" localSheetId="2">[15]Global!#REF!</definedName>
    <definedName name="net_op_expenditure_per_ATK_1998" localSheetId="26">[15]Global!#REF!</definedName>
    <definedName name="net_op_expenditure_per_ATK_1998">[15]Global!#REF!</definedName>
    <definedName name="net_op_expenditure_per_ATK_1999" localSheetId="4">[15]Global!#REF!</definedName>
    <definedName name="net_op_expenditure_per_ATK_1999" localSheetId="15">[15]Global!#REF!</definedName>
    <definedName name="net_op_expenditure_per_ATK_1999" localSheetId="22">[15]Global!#REF!</definedName>
    <definedName name="net_op_expenditure_per_ATK_1999" localSheetId="5">[15]Global!#REF!</definedName>
    <definedName name="net_op_expenditure_per_ATK_1999" localSheetId="9">[15]Global!#REF!</definedName>
    <definedName name="net_op_expenditure_per_ATK_1999" localSheetId="2">[15]Global!#REF!</definedName>
    <definedName name="net_op_expenditure_per_ATK_1999" localSheetId="26">[15]Global!#REF!</definedName>
    <definedName name="net_op_expenditure_per_ATK_1999">[15]Global!#REF!</definedName>
    <definedName name="net_op_expenditure_per_ATK_2000" localSheetId="4">[15]Global!#REF!</definedName>
    <definedName name="net_op_expenditure_per_ATK_2000" localSheetId="15">[15]Global!#REF!</definedName>
    <definedName name="net_op_expenditure_per_ATK_2000" localSheetId="22">[15]Global!#REF!</definedName>
    <definedName name="net_op_expenditure_per_ATK_2000" localSheetId="5">[15]Global!#REF!</definedName>
    <definedName name="net_op_expenditure_per_ATK_2000" localSheetId="9">[15]Global!#REF!</definedName>
    <definedName name="net_op_expenditure_per_ATK_2000" localSheetId="2">[15]Global!#REF!</definedName>
    <definedName name="net_op_expenditure_per_ATK_2000" localSheetId="26">[15]Global!#REF!</definedName>
    <definedName name="net_op_expenditure_per_ATK_2000">[15]Global!#REF!</definedName>
    <definedName name="net_op_expenditure_per_ATK_2001" localSheetId="4">[15]Global!#REF!</definedName>
    <definedName name="net_op_expenditure_per_ATK_2001" localSheetId="15">[15]Global!#REF!</definedName>
    <definedName name="net_op_expenditure_per_ATK_2001" localSheetId="22">[15]Global!#REF!</definedName>
    <definedName name="net_op_expenditure_per_ATK_2001" localSheetId="5">[15]Global!#REF!</definedName>
    <definedName name="net_op_expenditure_per_ATK_2001" localSheetId="9">[15]Global!#REF!</definedName>
    <definedName name="net_op_expenditure_per_ATK_2001" localSheetId="2">[15]Global!#REF!</definedName>
    <definedName name="net_op_expenditure_per_ATK_2001" localSheetId="26">[15]Global!#REF!</definedName>
    <definedName name="net_op_expenditure_per_ATK_2001">[15]Global!#REF!</definedName>
    <definedName name="net_op_expenditure_per_ATK_2002" localSheetId="4">[15]Global!#REF!</definedName>
    <definedName name="net_op_expenditure_per_ATK_2002" localSheetId="15">[15]Global!#REF!</definedName>
    <definedName name="net_op_expenditure_per_ATK_2002" localSheetId="22">[15]Global!#REF!</definedName>
    <definedName name="net_op_expenditure_per_ATK_2002" localSheetId="5">[15]Global!#REF!</definedName>
    <definedName name="net_op_expenditure_per_ATK_2002" localSheetId="9">[15]Global!#REF!</definedName>
    <definedName name="net_op_expenditure_per_ATK_2002" localSheetId="2">[15]Global!#REF!</definedName>
    <definedName name="net_op_expenditure_per_ATK_2002" localSheetId="26">[15]Global!#REF!</definedName>
    <definedName name="net_op_expenditure_per_ATK_2002">[15]Global!#REF!</definedName>
    <definedName name="net_op_expenditure_per_ATK_2003" localSheetId="4">[15]Global!#REF!</definedName>
    <definedName name="net_op_expenditure_per_ATK_2003" localSheetId="15">[15]Global!#REF!</definedName>
    <definedName name="net_op_expenditure_per_ATK_2003" localSheetId="22">[15]Global!#REF!</definedName>
    <definedName name="net_op_expenditure_per_ATK_2003" localSheetId="5">[15]Global!#REF!</definedName>
    <definedName name="net_op_expenditure_per_ATK_2003" localSheetId="9">[15]Global!#REF!</definedName>
    <definedName name="net_op_expenditure_per_ATK_2003" localSheetId="2">[15]Global!#REF!</definedName>
    <definedName name="net_op_expenditure_per_ATK_2003" localSheetId="26">[15]Global!#REF!</definedName>
    <definedName name="net_op_expenditure_per_ATK_2003">[15]Global!#REF!</definedName>
    <definedName name="net_op_expenditure_per_ATK_2004" localSheetId="4">[15]Global!#REF!</definedName>
    <definedName name="net_op_expenditure_per_ATK_2004" localSheetId="15">[15]Global!#REF!</definedName>
    <definedName name="net_op_expenditure_per_ATK_2004" localSheetId="22">[15]Global!#REF!</definedName>
    <definedName name="net_op_expenditure_per_ATK_2004" localSheetId="5">[15]Global!#REF!</definedName>
    <definedName name="net_op_expenditure_per_ATK_2004" localSheetId="9">[15]Global!#REF!</definedName>
    <definedName name="net_op_expenditure_per_ATK_2004" localSheetId="2">[15]Global!#REF!</definedName>
    <definedName name="net_op_expenditure_per_ATK_2004" localSheetId="26">[15]Global!#REF!</definedName>
    <definedName name="net_op_expenditure_per_ATK_2004">[15]Global!#REF!</definedName>
    <definedName name="net_op_expenditure_per_ATK_2005" localSheetId="4">[15]Global!#REF!</definedName>
    <definedName name="net_op_expenditure_per_ATK_2005" localSheetId="15">[15]Global!#REF!</definedName>
    <definedName name="net_op_expenditure_per_ATK_2005" localSheetId="22">[15]Global!#REF!</definedName>
    <definedName name="net_op_expenditure_per_ATK_2005" localSheetId="5">[15]Global!#REF!</definedName>
    <definedName name="net_op_expenditure_per_ATK_2005" localSheetId="9">[15]Global!#REF!</definedName>
    <definedName name="net_op_expenditure_per_ATK_2005" localSheetId="2">[15]Global!#REF!</definedName>
    <definedName name="net_op_expenditure_per_ATK_2005" localSheetId="26">[15]Global!#REF!</definedName>
    <definedName name="net_op_expenditure_per_ATK_2005">[15]Global!#REF!</definedName>
    <definedName name="net_op_expenditure_per_ATK_2006" localSheetId="4">[15]Global!#REF!</definedName>
    <definedName name="net_op_expenditure_per_ATK_2006" localSheetId="15">[15]Global!#REF!</definedName>
    <definedName name="net_op_expenditure_per_ATK_2006" localSheetId="22">[15]Global!#REF!</definedName>
    <definedName name="net_op_expenditure_per_ATK_2006" localSheetId="5">[15]Global!#REF!</definedName>
    <definedName name="net_op_expenditure_per_ATK_2006" localSheetId="9">[15]Global!#REF!</definedName>
    <definedName name="net_op_expenditure_per_ATK_2006" localSheetId="2">[15]Global!#REF!</definedName>
    <definedName name="net_op_expenditure_per_ATK_2006" localSheetId="26">[15]Global!#REF!</definedName>
    <definedName name="net_op_expenditure_per_ATK_2006">[15]Global!#REF!</definedName>
    <definedName name="net_op_expenditure_per_ATK_2007" localSheetId="4">[15]Global!#REF!</definedName>
    <definedName name="net_op_expenditure_per_ATK_2007" localSheetId="15">[15]Global!#REF!</definedName>
    <definedName name="net_op_expenditure_per_ATK_2007" localSheetId="22">[15]Global!#REF!</definedName>
    <definedName name="net_op_expenditure_per_ATK_2007" localSheetId="5">[15]Global!#REF!</definedName>
    <definedName name="net_op_expenditure_per_ATK_2007" localSheetId="9">[15]Global!#REF!</definedName>
    <definedName name="net_op_expenditure_per_ATK_2007" localSheetId="2">[15]Global!#REF!</definedName>
    <definedName name="net_op_expenditure_per_ATK_2007" localSheetId="26">[15]Global!#REF!</definedName>
    <definedName name="net_op_expenditure_per_ATK_2007">[15]Global!#REF!</definedName>
    <definedName name="net_op_expenditure_per_ATK_2008" localSheetId="4">[15]Global!#REF!</definedName>
    <definedName name="net_op_expenditure_per_ATK_2008" localSheetId="15">[15]Global!#REF!</definedName>
    <definedName name="net_op_expenditure_per_ATK_2008" localSheetId="22">[15]Global!#REF!</definedName>
    <definedName name="net_op_expenditure_per_ATK_2008" localSheetId="5">[15]Global!#REF!</definedName>
    <definedName name="net_op_expenditure_per_ATK_2008" localSheetId="9">[15]Global!#REF!</definedName>
    <definedName name="net_op_expenditure_per_ATK_2008" localSheetId="2">[15]Global!#REF!</definedName>
    <definedName name="net_op_expenditure_per_ATK_2008" localSheetId="26">[15]Global!#REF!</definedName>
    <definedName name="net_op_expenditure_per_ATK_2008">[15]Global!#REF!</definedName>
    <definedName name="net_op_expenditure_per_ATK_2009" localSheetId="4">[15]Global!#REF!</definedName>
    <definedName name="net_op_expenditure_per_ATK_2009" localSheetId="15">[15]Global!#REF!</definedName>
    <definedName name="net_op_expenditure_per_ATK_2009" localSheetId="22">[15]Global!#REF!</definedName>
    <definedName name="net_op_expenditure_per_ATK_2009" localSheetId="5">[15]Global!#REF!</definedName>
    <definedName name="net_op_expenditure_per_ATK_2009" localSheetId="9">[15]Global!#REF!</definedName>
    <definedName name="net_op_expenditure_per_ATK_2009" localSheetId="2">[15]Global!#REF!</definedName>
    <definedName name="net_op_expenditure_per_ATK_2009" localSheetId="26">[15]Global!#REF!</definedName>
    <definedName name="net_op_expenditure_per_ATK_2009">[15]Global!#REF!</definedName>
    <definedName name="net_op_expenditure_per_ATK_2010" localSheetId="4">[15]Global!#REF!</definedName>
    <definedName name="net_op_expenditure_per_ATK_2010" localSheetId="15">[15]Global!#REF!</definedName>
    <definedName name="net_op_expenditure_per_ATK_2010" localSheetId="22">[15]Global!#REF!</definedName>
    <definedName name="net_op_expenditure_per_ATK_2010" localSheetId="5">[15]Global!#REF!</definedName>
    <definedName name="net_op_expenditure_per_ATK_2010" localSheetId="9">[15]Global!#REF!</definedName>
    <definedName name="net_op_expenditure_per_ATK_2010" localSheetId="2">[15]Global!#REF!</definedName>
    <definedName name="net_op_expenditure_per_ATK_2010" localSheetId="26">[15]Global!#REF!</definedName>
    <definedName name="net_op_expenditure_per_ATK_2010">[15]Global!#REF!</definedName>
    <definedName name="net_op_expenditure_per_ATK_comm" localSheetId="4">[15]Global!#REF!</definedName>
    <definedName name="net_op_expenditure_per_ATK_comm" localSheetId="15">[15]Global!#REF!</definedName>
    <definedName name="net_op_expenditure_per_ATK_comm" localSheetId="22">[15]Global!#REF!</definedName>
    <definedName name="net_op_expenditure_per_ATK_comm" localSheetId="5">[15]Global!#REF!</definedName>
    <definedName name="net_op_expenditure_per_ATK_comm" localSheetId="9">[15]Global!#REF!</definedName>
    <definedName name="net_op_expenditure_per_ATK_comm" localSheetId="2">[15]Global!#REF!</definedName>
    <definedName name="net_op_expenditure_per_ATK_comm" localSheetId="26">[15]Global!#REF!</definedName>
    <definedName name="net_op_expenditure_per_ATK_comm">[15]Global!#REF!</definedName>
    <definedName name="net_op_expenditure_per_ATM_1985" localSheetId="4">[15]Global!#REF!</definedName>
    <definedName name="net_op_expenditure_per_ATM_1985" localSheetId="15">[15]Global!#REF!</definedName>
    <definedName name="net_op_expenditure_per_ATM_1985" localSheetId="22">[15]Global!#REF!</definedName>
    <definedName name="net_op_expenditure_per_ATM_1985" localSheetId="5">[15]Global!#REF!</definedName>
    <definedName name="net_op_expenditure_per_ATM_1985" localSheetId="9">[15]Global!#REF!</definedName>
    <definedName name="net_op_expenditure_per_ATM_1985" localSheetId="2">[15]Global!#REF!</definedName>
    <definedName name="net_op_expenditure_per_ATM_1985" localSheetId="26">[15]Global!#REF!</definedName>
    <definedName name="net_op_expenditure_per_ATM_1985">[15]Global!#REF!</definedName>
    <definedName name="net_op_expenditure_per_ATM_1986" localSheetId="4">[15]Global!#REF!</definedName>
    <definedName name="net_op_expenditure_per_ATM_1986" localSheetId="15">[15]Global!#REF!</definedName>
    <definedName name="net_op_expenditure_per_ATM_1986" localSheetId="22">[15]Global!#REF!</definedName>
    <definedName name="net_op_expenditure_per_ATM_1986" localSheetId="5">[15]Global!#REF!</definedName>
    <definedName name="net_op_expenditure_per_ATM_1986" localSheetId="9">[15]Global!#REF!</definedName>
    <definedName name="net_op_expenditure_per_ATM_1986" localSheetId="2">[15]Global!#REF!</definedName>
    <definedName name="net_op_expenditure_per_ATM_1986" localSheetId="26">[15]Global!#REF!</definedName>
    <definedName name="net_op_expenditure_per_ATM_1986">[15]Global!#REF!</definedName>
    <definedName name="net_op_expenditure_per_ATM_1987" localSheetId="4">[15]Global!#REF!</definedName>
    <definedName name="net_op_expenditure_per_ATM_1987" localSheetId="15">[15]Global!#REF!</definedName>
    <definedName name="net_op_expenditure_per_ATM_1987" localSheetId="22">[15]Global!#REF!</definedName>
    <definedName name="net_op_expenditure_per_ATM_1987" localSheetId="5">[15]Global!#REF!</definedName>
    <definedName name="net_op_expenditure_per_ATM_1987" localSheetId="9">[15]Global!#REF!</definedName>
    <definedName name="net_op_expenditure_per_ATM_1987" localSheetId="2">[15]Global!#REF!</definedName>
    <definedName name="net_op_expenditure_per_ATM_1987" localSheetId="26">[15]Global!#REF!</definedName>
    <definedName name="net_op_expenditure_per_ATM_1987">[15]Global!#REF!</definedName>
    <definedName name="net_op_expenditure_per_ATM_1988" localSheetId="4">[15]Global!#REF!</definedName>
    <definedName name="net_op_expenditure_per_ATM_1988" localSheetId="15">[15]Global!#REF!</definedName>
    <definedName name="net_op_expenditure_per_ATM_1988" localSheetId="22">[15]Global!#REF!</definedName>
    <definedName name="net_op_expenditure_per_ATM_1988" localSheetId="5">[15]Global!#REF!</definedName>
    <definedName name="net_op_expenditure_per_ATM_1988" localSheetId="9">[15]Global!#REF!</definedName>
    <definedName name="net_op_expenditure_per_ATM_1988" localSheetId="2">[15]Global!#REF!</definedName>
    <definedName name="net_op_expenditure_per_ATM_1988" localSheetId="26">[15]Global!#REF!</definedName>
    <definedName name="net_op_expenditure_per_ATM_1988">[15]Global!#REF!</definedName>
    <definedName name="net_op_expenditure_per_ATM_1989" localSheetId="4">[15]Global!#REF!</definedName>
    <definedName name="net_op_expenditure_per_ATM_1989" localSheetId="15">[15]Global!#REF!</definedName>
    <definedName name="net_op_expenditure_per_ATM_1989" localSheetId="22">[15]Global!#REF!</definedName>
    <definedName name="net_op_expenditure_per_ATM_1989" localSheetId="5">[15]Global!#REF!</definedName>
    <definedName name="net_op_expenditure_per_ATM_1989" localSheetId="9">[15]Global!#REF!</definedName>
    <definedName name="net_op_expenditure_per_ATM_1989" localSheetId="2">[15]Global!#REF!</definedName>
    <definedName name="net_op_expenditure_per_ATM_1989" localSheetId="26">[15]Global!#REF!</definedName>
    <definedName name="net_op_expenditure_per_ATM_1989">[15]Global!#REF!</definedName>
    <definedName name="net_op_expenditure_per_ATM_1990" localSheetId="4">[15]Global!#REF!</definedName>
    <definedName name="net_op_expenditure_per_ATM_1990" localSheetId="15">[15]Global!#REF!</definedName>
    <definedName name="net_op_expenditure_per_ATM_1990" localSheetId="22">[15]Global!#REF!</definedName>
    <definedName name="net_op_expenditure_per_ATM_1990" localSheetId="5">[15]Global!#REF!</definedName>
    <definedName name="net_op_expenditure_per_ATM_1990" localSheetId="9">[15]Global!#REF!</definedName>
    <definedName name="net_op_expenditure_per_ATM_1990" localSheetId="2">[15]Global!#REF!</definedName>
    <definedName name="net_op_expenditure_per_ATM_1990" localSheetId="26">[15]Global!#REF!</definedName>
    <definedName name="net_op_expenditure_per_ATM_1990">[15]Global!#REF!</definedName>
    <definedName name="net_op_expenditure_per_ATM_1991" localSheetId="4">[15]Global!#REF!</definedName>
    <definedName name="net_op_expenditure_per_ATM_1991" localSheetId="15">[15]Global!#REF!</definedName>
    <definedName name="net_op_expenditure_per_ATM_1991" localSheetId="22">[15]Global!#REF!</definedName>
    <definedName name="net_op_expenditure_per_ATM_1991" localSheetId="5">[15]Global!#REF!</definedName>
    <definedName name="net_op_expenditure_per_ATM_1991" localSheetId="9">[15]Global!#REF!</definedName>
    <definedName name="net_op_expenditure_per_ATM_1991" localSheetId="2">[15]Global!#REF!</definedName>
    <definedName name="net_op_expenditure_per_ATM_1991" localSheetId="26">[15]Global!#REF!</definedName>
    <definedName name="net_op_expenditure_per_ATM_1991">[15]Global!#REF!</definedName>
    <definedName name="net_op_expenditure_per_ATM_1992" localSheetId="4">[15]Global!#REF!</definedName>
    <definedName name="net_op_expenditure_per_ATM_1992" localSheetId="15">[15]Global!#REF!</definedName>
    <definedName name="net_op_expenditure_per_ATM_1992" localSheetId="22">[15]Global!#REF!</definedName>
    <definedName name="net_op_expenditure_per_ATM_1992" localSheetId="5">[15]Global!#REF!</definedName>
    <definedName name="net_op_expenditure_per_ATM_1992" localSheetId="9">[15]Global!#REF!</definedName>
    <definedName name="net_op_expenditure_per_ATM_1992" localSheetId="2">[15]Global!#REF!</definedName>
    <definedName name="net_op_expenditure_per_ATM_1992" localSheetId="26">[15]Global!#REF!</definedName>
    <definedName name="net_op_expenditure_per_ATM_1992">[15]Global!#REF!</definedName>
    <definedName name="net_op_expenditure_per_ATM_1993" localSheetId="4">[15]Global!#REF!</definedName>
    <definedName name="net_op_expenditure_per_ATM_1993" localSheetId="15">[15]Global!#REF!</definedName>
    <definedName name="net_op_expenditure_per_ATM_1993" localSheetId="22">[15]Global!#REF!</definedName>
    <definedName name="net_op_expenditure_per_ATM_1993" localSheetId="5">[15]Global!#REF!</definedName>
    <definedName name="net_op_expenditure_per_ATM_1993" localSheetId="9">[15]Global!#REF!</definedName>
    <definedName name="net_op_expenditure_per_ATM_1993" localSheetId="2">[15]Global!#REF!</definedName>
    <definedName name="net_op_expenditure_per_ATM_1993" localSheetId="26">[15]Global!#REF!</definedName>
    <definedName name="net_op_expenditure_per_ATM_1993">[15]Global!#REF!</definedName>
    <definedName name="net_op_expenditure_per_ATM_1994" localSheetId="4">[15]Global!#REF!</definedName>
    <definedName name="net_op_expenditure_per_ATM_1994" localSheetId="15">[15]Global!#REF!</definedName>
    <definedName name="net_op_expenditure_per_ATM_1994" localSheetId="22">[15]Global!#REF!</definedName>
    <definedName name="net_op_expenditure_per_ATM_1994" localSheetId="5">[15]Global!#REF!</definedName>
    <definedName name="net_op_expenditure_per_ATM_1994" localSheetId="9">[15]Global!#REF!</definedName>
    <definedName name="net_op_expenditure_per_ATM_1994" localSheetId="2">[15]Global!#REF!</definedName>
    <definedName name="net_op_expenditure_per_ATM_1994" localSheetId="26">[15]Global!#REF!</definedName>
    <definedName name="net_op_expenditure_per_ATM_1994">[15]Global!#REF!</definedName>
    <definedName name="net_op_expenditure_per_ATM_1995" localSheetId="4">[15]Global!#REF!</definedName>
    <definedName name="net_op_expenditure_per_ATM_1995" localSheetId="15">[15]Global!#REF!</definedName>
    <definedName name="net_op_expenditure_per_ATM_1995" localSheetId="22">[15]Global!#REF!</definedName>
    <definedName name="net_op_expenditure_per_ATM_1995" localSheetId="5">[15]Global!#REF!</definedName>
    <definedName name="net_op_expenditure_per_ATM_1995" localSheetId="9">[15]Global!#REF!</definedName>
    <definedName name="net_op_expenditure_per_ATM_1995" localSheetId="2">[15]Global!#REF!</definedName>
    <definedName name="net_op_expenditure_per_ATM_1995" localSheetId="26">[15]Global!#REF!</definedName>
    <definedName name="net_op_expenditure_per_ATM_1995">[15]Global!#REF!</definedName>
    <definedName name="net_op_expenditure_per_ATM_1996" localSheetId="4">[15]Global!#REF!</definedName>
    <definedName name="net_op_expenditure_per_ATM_1996" localSheetId="15">[15]Global!#REF!</definedName>
    <definedName name="net_op_expenditure_per_ATM_1996" localSheetId="22">[15]Global!#REF!</definedName>
    <definedName name="net_op_expenditure_per_ATM_1996" localSheetId="5">[15]Global!#REF!</definedName>
    <definedName name="net_op_expenditure_per_ATM_1996" localSheetId="9">[15]Global!#REF!</definedName>
    <definedName name="net_op_expenditure_per_ATM_1996" localSheetId="2">[15]Global!#REF!</definedName>
    <definedName name="net_op_expenditure_per_ATM_1996" localSheetId="26">[15]Global!#REF!</definedName>
    <definedName name="net_op_expenditure_per_ATM_1996">[15]Global!#REF!</definedName>
    <definedName name="net_op_expenditure_per_ATM_1997" localSheetId="4">[15]Global!#REF!</definedName>
    <definedName name="net_op_expenditure_per_ATM_1997" localSheetId="15">[15]Global!#REF!</definedName>
    <definedName name="net_op_expenditure_per_ATM_1997" localSheetId="22">[15]Global!#REF!</definedName>
    <definedName name="net_op_expenditure_per_ATM_1997" localSheetId="5">[15]Global!#REF!</definedName>
    <definedName name="net_op_expenditure_per_ATM_1997" localSheetId="9">[15]Global!#REF!</definedName>
    <definedName name="net_op_expenditure_per_ATM_1997" localSheetId="2">[15]Global!#REF!</definedName>
    <definedName name="net_op_expenditure_per_ATM_1997" localSheetId="26">[15]Global!#REF!</definedName>
    <definedName name="net_op_expenditure_per_ATM_1997">[15]Global!#REF!</definedName>
    <definedName name="net_op_expenditure_per_ATM_1998" localSheetId="4">[15]Global!#REF!</definedName>
    <definedName name="net_op_expenditure_per_ATM_1998" localSheetId="15">[15]Global!#REF!</definedName>
    <definedName name="net_op_expenditure_per_ATM_1998" localSheetId="22">[15]Global!#REF!</definedName>
    <definedName name="net_op_expenditure_per_ATM_1998" localSheetId="5">[15]Global!#REF!</definedName>
    <definedName name="net_op_expenditure_per_ATM_1998" localSheetId="9">[15]Global!#REF!</definedName>
    <definedName name="net_op_expenditure_per_ATM_1998" localSheetId="2">[15]Global!#REF!</definedName>
    <definedName name="net_op_expenditure_per_ATM_1998" localSheetId="26">[15]Global!#REF!</definedName>
    <definedName name="net_op_expenditure_per_ATM_1998">[15]Global!#REF!</definedName>
    <definedName name="net_op_expenditure_per_ATM_1999" localSheetId="4">[15]Global!#REF!</definedName>
    <definedName name="net_op_expenditure_per_ATM_1999" localSheetId="15">[15]Global!#REF!</definedName>
    <definedName name="net_op_expenditure_per_ATM_1999" localSheetId="22">[15]Global!#REF!</definedName>
    <definedName name="net_op_expenditure_per_ATM_1999" localSheetId="5">[15]Global!#REF!</definedName>
    <definedName name="net_op_expenditure_per_ATM_1999" localSheetId="9">[15]Global!#REF!</definedName>
    <definedName name="net_op_expenditure_per_ATM_1999" localSheetId="2">[15]Global!#REF!</definedName>
    <definedName name="net_op_expenditure_per_ATM_1999" localSheetId="26">[15]Global!#REF!</definedName>
    <definedName name="net_op_expenditure_per_ATM_1999">[15]Global!#REF!</definedName>
    <definedName name="net_op_expenditure_per_ATM_2000" localSheetId="4">[15]Global!#REF!</definedName>
    <definedName name="net_op_expenditure_per_ATM_2000" localSheetId="15">[15]Global!#REF!</definedName>
    <definedName name="net_op_expenditure_per_ATM_2000" localSheetId="22">[15]Global!#REF!</definedName>
    <definedName name="net_op_expenditure_per_ATM_2000" localSheetId="5">[15]Global!#REF!</definedName>
    <definedName name="net_op_expenditure_per_ATM_2000" localSheetId="9">[15]Global!#REF!</definedName>
    <definedName name="net_op_expenditure_per_ATM_2000" localSheetId="2">[15]Global!#REF!</definedName>
    <definedName name="net_op_expenditure_per_ATM_2000" localSheetId="26">[15]Global!#REF!</definedName>
    <definedName name="net_op_expenditure_per_ATM_2000">[15]Global!#REF!</definedName>
    <definedName name="net_op_expenditure_per_ATM_2001" localSheetId="4">[15]Global!#REF!</definedName>
    <definedName name="net_op_expenditure_per_ATM_2001" localSheetId="15">[15]Global!#REF!</definedName>
    <definedName name="net_op_expenditure_per_ATM_2001" localSheetId="22">[15]Global!#REF!</definedName>
    <definedName name="net_op_expenditure_per_ATM_2001" localSheetId="5">[15]Global!#REF!</definedName>
    <definedName name="net_op_expenditure_per_ATM_2001" localSheetId="9">[15]Global!#REF!</definedName>
    <definedName name="net_op_expenditure_per_ATM_2001" localSheetId="2">[15]Global!#REF!</definedName>
    <definedName name="net_op_expenditure_per_ATM_2001" localSheetId="26">[15]Global!#REF!</definedName>
    <definedName name="net_op_expenditure_per_ATM_2001">[15]Global!#REF!</definedName>
    <definedName name="net_op_expenditure_per_ATM_2002" localSheetId="4">[15]Global!#REF!</definedName>
    <definedName name="net_op_expenditure_per_ATM_2002" localSheetId="15">[15]Global!#REF!</definedName>
    <definedName name="net_op_expenditure_per_ATM_2002" localSheetId="22">[15]Global!#REF!</definedName>
    <definedName name="net_op_expenditure_per_ATM_2002" localSheetId="5">[15]Global!#REF!</definedName>
    <definedName name="net_op_expenditure_per_ATM_2002" localSheetId="9">[15]Global!#REF!</definedName>
    <definedName name="net_op_expenditure_per_ATM_2002" localSheetId="2">[15]Global!#REF!</definedName>
    <definedName name="net_op_expenditure_per_ATM_2002" localSheetId="26">[15]Global!#REF!</definedName>
    <definedName name="net_op_expenditure_per_ATM_2002">[15]Global!#REF!</definedName>
    <definedName name="net_op_expenditure_per_ATM_2003" localSheetId="4">[15]Global!#REF!</definedName>
    <definedName name="net_op_expenditure_per_ATM_2003" localSheetId="15">[15]Global!#REF!</definedName>
    <definedName name="net_op_expenditure_per_ATM_2003" localSheetId="22">[15]Global!#REF!</definedName>
    <definedName name="net_op_expenditure_per_ATM_2003" localSheetId="5">[15]Global!#REF!</definedName>
    <definedName name="net_op_expenditure_per_ATM_2003" localSheetId="9">[15]Global!#REF!</definedName>
    <definedName name="net_op_expenditure_per_ATM_2003" localSheetId="2">[15]Global!#REF!</definedName>
    <definedName name="net_op_expenditure_per_ATM_2003" localSheetId="26">[15]Global!#REF!</definedName>
    <definedName name="net_op_expenditure_per_ATM_2003">[15]Global!#REF!</definedName>
    <definedName name="net_op_expenditure_per_ATM_2004" localSheetId="4">[15]Global!#REF!</definedName>
    <definedName name="net_op_expenditure_per_ATM_2004" localSheetId="15">[15]Global!#REF!</definedName>
    <definedName name="net_op_expenditure_per_ATM_2004" localSheetId="22">[15]Global!#REF!</definedName>
    <definedName name="net_op_expenditure_per_ATM_2004" localSheetId="5">[15]Global!#REF!</definedName>
    <definedName name="net_op_expenditure_per_ATM_2004" localSheetId="9">[15]Global!#REF!</definedName>
    <definedName name="net_op_expenditure_per_ATM_2004" localSheetId="2">[15]Global!#REF!</definedName>
    <definedName name="net_op_expenditure_per_ATM_2004" localSheetId="26">[15]Global!#REF!</definedName>
    <definedName name="net_op_expenditure_per_ATM_2004">[15]Global!#REF!</definedName>
    <definedName name="net_op_expenditure_per_ATM_2005" localSheetId="4">[15]Global!#REF!</definedName>
    <definedName name="net_op_expenditure_per_ATM_2005" localSheetId="15">[15]Global!#REF!</definedName>
    <definedName name="net_op_expenditure_per_ATM_2005" localSheetId="22">[15]Global!#REF!</definedName>
    <definedName name="net_op_expenditure_per_ATM_2005" localSheetId="5">[15]Global!#REF!</definedName>
    <definedName name="net_op_expenditure_per_ATM_2005" localSheetId="9">[15]Global!#REF!</definedName>
    <definedName name="net_op_expenditure_per_ATM_2005" localSheetId="2">[15]Global!#REF!</definedName>
    <definedName name="net_op_expenditure_per_ATM_2005" localSheetId="26">[15]Global!#REF!</definedName>
    <definedName name="net_op_expenditure_per_ATM_2005">[15]Global!#REF!</definedName>
    <definedName name="net_op_expenditure_per_ATM_2006" localSheetId="4">[15]Global!#REF!</definedName>
    <definedName name="net_op_expenditure_per_ATM_2006" localSheetId="15">[15]Global!#REF!</definedName>
    <definedName name="net_op_expenditure_per_ATM_2006" localSheetId="22">[15]Global!#REF!</definedName>
    <definedName name="net_op_expenditure_per_ATM_2006" localSheetId="5">[15]Global!#REF!</definedName>
    <definedName name="net_op_expenditure_per_ATM_2006" localSheetId="9">[15]Global!#REF!</definedName>
    <definedName name="net_op_expenditure_per_ATM_2006" localSheetId="2">[15]Global!#REF!</definedName>
    <definedName name="net_op_expenditure_per_ATM_2006" localSheetId="26">[15]Global!#REF!</definedName>
    <definedName name="net_op_expenditure_per_ATM_2006">[15]Global!#REF!</definedName>
    <definedName name="net_op_expenditure_per_ATM_2007" localSheetId="4">[15]Global!#REF!</definedName>
    <definedName name="net_op_expenditure_per_ATM_2007" localSheetId="15">[15]Global!#REF!</definedName>
    <definedName name="net_op_expenditure_per_ATM_2007" localSheetId="22">[15]Global!#REF!</definedName>
    <definedName name="net_op_expenditure_per_ATM_2007" localSheetId="5">[15]Global!#REF!</definedName>
    <definedName name="net_op_expenditure_per_ATM_2007" localSheetId="9">[15]Global!#REF!</definedName>
    <definedName name="net_op_expenditure_per_ATM_2007" localSheetId="2">[15]Global!#REF!</definedName>
    <definedName name="net_op_expenditure_per_ATM_2007" localSheetId="26">[15]Global!#REF!</definedName>
    <definedName name="net_op_expenditure_per_ATM_2007">[15]Global!#REF!</definedName>
    <definedName name="net_op_expenditure_per_ATM_2008" localSheetId="4">[15]Global!#REF!</definedName>
    <definedName name="net_op_expenditure_per_ATM_2008" localSheetId="15">[15]Global!#REF!</definedName>
    <definedName name="net_op_expenditure_per_ATM_2008" localSheetId="22">[15]Global!#REF!</definedName>
    <definedName name="net_op_expenditure_per_ATM_2008" localSheetId="5">[15]Global!#REF!</definedName>
    <definedName name="net_op_expenditure_per_ATM_2008" localSheetId="9">[15]Global!#REF!</definedName>
    <definedName name="net_op_expenditure_per_ATM_2008" localSheetId="2">[15]Global!#REF!</definedName>
    <definedName name="net_op_expenditure_per_ATM_2008" localSheetId="26">[15]Global!#REF!</definedName>
    <definedName name="net_op_expenditure_per_ATM_2008">[15]Global!#REF!</definedName>
    <definedName name="net_op_expenditure_per_ATM_2009" localSheetId="4">[15]Global!#REF!</definedName>
    <definedName name="net_op_expenditure_per_ATM_2009" localSheetId="15">[15]Global!#REF!</definedName>
    <definedName name="net_op_expenditure_per_ATM_2009" localSheetId="22">[15]Global!#REF!</definedName>
    <definedName name="net_op_expenditure_per_ATM_2009" localSheetId="5">[15]Global!#REF!</definedName>
    <definedName name="net_op_expenditure_per_ATM_2009" localSheetId="9">[15]Global!#REF!</definedName>
    <definedName name="net_op_expenditure_per_ATM_2009" localSheetId="2">[15]Global!#REF!</definedName>
    <definedName name="net_op_expenditure_per_ATM_2009" localSheetId="26">[15]Global!#REF!</definedName>
    <definedName name="net_op_expenditure_per_ATM_2009">[15]Global!#REF!</definedName>
    <definedName name="net_op_expenditure_per_ATM_2010" localSheetId="4">[15]Global!#REF!</definedName>
    <definedName name="net_op_expenditure_per_ATM_2010" localSheetId="15">[15]Global!#REF!</definedName>
    <definedName name="net_op_expenditure_per_ATM_2010" localSheetId="22">[15]Global!#REF!</definedName>
    <definedName name="net_op_expenditure_per_ATM_2010" localSheetId="5">[15]Global!#REF!</definedName>
    <definedName name="net_op_expenditure_per_ATM_2010" localSheetId="9">[15]Global!#REF!</definedName>
    <definedName name="net_op_expenditure_per_ATM_2010" localSheetId="2">[15]Global!#REF!</definedName>
    <definedName name="net_op_expenditure_per_ATM_2010" localSheetId="26">[15]Global!#REF!</definedName>
    <definedName name="net_op_expenditure_per_ATM_2010">[15]Global!#REF!</definedName>
    <definedName name="net_op_expenditure_per_ATM_comm" localSheetId="4">[15]Global!#REF!</definedName>
    <definedName name="net_op_expenditure_per_ATM_comm" localSheetId="15">[15]Global!#REF!</definedName>
    <definedName name="net_op_expenditure_per_ATM_comm" localSheetId="22">[15]Global!#REF!</definedName>
    <definedName name="net_op_expenditure_per_ATM_comm" localSheetId="5">[15]Global!#REF!</definedName>
    <definedName name="net_op_expenditure_per_ATM_comm" localSheetId="9">[15]Global!#REF!</definedName>
    <definedName name="net_op_expenditure_per_ATM_comm" localSheetId="2">[15]Global!#REF!</definedName>
    <definedName name="net_op_expenditure_per_ATM_comm" localSheetId="26">[15]Global!#REF!</definedName>
    <definedName name="net_op_expenditure_per_ATM_comm">[15]Global!#REF!</definedName>
    <definedName name="net_op_expenditure_per_RPK_1985" localSheetId="4">[15]Global!#REF!</definedName>
    <definedName name="net_op_expenditure_per_RPK_1985" localSheetId="15">[15]Global!#REF!</definedName>
    <definedName name="net_op_expenditure_per_RPK_1985" localSheetId="22">[15]Global!#REF!</definedName>
    <definedName name="net_op_expenditure_per_RPK_1985" localSheetId="5">[15]Global!#REF!</definedName>
    <definedName name="net_op_expenditure_per_RPK_1985" localSheetId="9">[15]Global!#REF!</definedName>
    <definedName name="net_op_expenditure_per_RPK_1985" localSheetId="2">[15]Global!#REF!</definedName>
    <definedName name="net_op_expenditure_per_RPK_1985" localSheetId="26">[15]Global!#REF!</definedName>
    <definedName name="net_op_expenditure_per_RPK_1985">[15]Global!#REF!</definedName>
    <definedName name="net_op_expenditure_per_RPK_1986" localSheetId="4">[15]Global!#REF!</definedName>
    <definedName name="net_op_expenditure_per_RPK_1986" localSheetId="15">[15]Global!#REF!</definedName>
    <definedName name="net_op_expenditure_per_RPK_1986" localSheetId="22">[15]Global!#REF!</definedName>
    <definedName name="net_op_expenditure_per_RPK_1986" localSheetId="5">[15]Global!#REF!</definedName>
    <definedName name="net_op_expenditure_per_RPK_1986" localSheetId="9">[15]Global!#REF!</definedName>
    <definedName name="net_op_expenditure_per_RPK_1986" localSheetId="2">[15]Global!#REF!</definedName>
    <definedName name="net_op_expenditure_per_RPK_1986" localSheetId="26">[15]Global!#REF!</definedName>
    <definedName name="net_op_expenditure_per_RPK_1986">[15]Global!#REF!</definedName>
    <definedName name="net_op_expenditure_per_RPK_1987" localSheetId="4">[15]Global!#REF!</definedName>
    <definedName name="net_op_expenditure_per_RPK_1987" localSheetId="15">[15]Global!#REF!</definedName>
    <definedName name="net_op_expenditure_per_RPK_1987" localSheetId="22">[15]Global!#REF!</definedName>
    <definedName name="net_op_expenditure_per_RPK_1987" localSheetId="5">[15]Global!#REF!</definedName>
    <definedName name="net_op_expenditure_per_RPK_1987" localSheetId="9">[15]Global!#REF!</definedName>
    <definedName name="net_op_expenditure_per_RPK_1987" localSheetId="2">[15]Global!#REF!</definedName>
    <definedName name="net_op_expenditure_per_RPK_1987" localSheetId="26">[15]Global!#REF!</definedName>
    <definedName name="net_op_expenditure_per_RPK_1987">[15]Global!#REF!</definedName>
    <definedName name="net_op_expenditure_per_RPK_1988" localSheetId="4">[15]Global!#REF!</definedName>
    <definedName name="net_op_expenditure_per_RPK_1988" localSheetId="15">[15]Global!#REF!</definedName>
    <definedName name="net_op_expenditure_per_RPK_1988" localSheetId="22">[15]Global!#REF!</definedName>
    <definedName name="net_op_expenditure_per_RPK_1988" localSheetId="5">[15]Global!#REF!</definedName>
    <definedName name="net_op_expenditure_per_RPK_1988" localSheetId="9">[15]Global!#REF!</definedName>
    <definedName name="net_op_expenditure_per_RPK_1988" localSheetId="2">[15]Global!#REF!</definedName>
    <definedName name="net_op_expenditure_per_RPK_1988" localSheetId="26">[15]Global!#REF!</definedName>
    <definedName name="net_op_expenditure_per_RPK_1988">[15]Global!#REF!</definedName>
    <definedName name="net_op_expenditure_per_RPK_1989" localSheetId="4">[15]Global!#REF!</definedName>
    <definedName name="net_op_expenditure_per_RPK_1989" localSheetId="15">[15]Global!#REF!</definedName>
    <definedName name="net_op_expenditure_per_RPK_1989" localSheetId="22">[15]Global!#REF!</definedName>
    <definedName name="net_op_expenditure_per_RPK_1989" localSheetId="5">[15]Global!#REF!</definedName>
    <definedName name="net_op_expenditure_per_RPK_1989" localSheetId="9">[15]Global!#REF!</definedName>
    <definedName name="net_op_expenditure_per_RPK_1989" localSheetId="2">[15]Global!#REF!</definedName>
    <definedName name="net_op_expenditure_per_RPK_1989" localSheetId="26">[15]Global!#REF!</definedName>
    <definedName name="net_op_expenditure_per_RPK_1989">[15]Global!#REF!</definedName>
    <definedName name="net_op_expenditure_per_RPK_1990" localSheetId="4">[15]Global!#REF!</definedName>
    <definedName name="net_op_expenditure_per_RPK_1990" localSheetId="15">[15]Global!#REF!</definedName>
    <definedName name="net_op_expenditure_per_RPK_1990" localSheetId="22">[15]Global!#REF!</definedName>
    <definedName name="net_op_expenditure_per_RPK_1990" localSheetId="5">[15]Global!#REF!</definedName>
    <definedName name="net_op_expenditure_per_RPK_1990" localSheetId="9">[15]Global!#REF!</definedName>
    <definedName name="net_op_expenditure_per_RPK_1990" localSheetId="2">[15]Global!#REF!</definedName>
    <definedName name="net_op_expenditure_per_RPK_1990" localSheetId="26">[15]Global!#REF!</definedName>
    <definedName name="net_op_expenditure_per_RPK_1990">[15]Global!#REF!</definedName>
    <definedName name="net_op_expenditure_per_RPK_1991" localSheetId="4">[15]Global!#REF!</definedName>
    <definedName name="net_op_expenditure_per_RPK_1991" localSheetId="15">[15]Global!#REF!</definedName>
    <definedName name="net_op_expenditure_per_RPK_1991" localSheetId="22">[15]Global!#REF!</definedName>
    <definedName name="net_op_expenditure_per_RPK_1991" localSheetId="5">[15]Global!#REF!</definedName>
    <definedName name="net_op_expenditure_per_RPK_1991" localSheetId="9">[15]Global!#REF!</definedName>
    <definedName name="net_op_expenditure_per_RPK_1991" localSheetId="2">[15]Global!#REF!</definedName>
    <definedName name="net_op_expenditure_per_RPK_1991" localSheetId="26">[15]Global!#REF!</definedName>
    <definedName name="net_op_expenditure_per_RPK_1991">[15]Global!#REF!</definedName>
    <definedName name="net_op_expenditure_per_RPK_1992" localSheetId="4">[15]Global!#REF!</definedName>
    <definedName name="net_op_expenditure_per_RPK_1992" localSheetId="15">[15]Global!#REF!</definedName>
    <definedName name="net_op_expenditure_per_RPK_1992" localSheetId="22">[15]Global!#REF!</definedName>
    <definedName name="net_op_expenditure_per_RPK_1992" localSheetId="5">[15]Global!#REF!</definedName>
    <definedName name="net_op_expenditure_per_RPK_1992" localSheetId="9">[15]Global!#REF!</definedName>
    <definedName name="net_op_expenditure_per_RPK_1992" localSheetId="2">[15]Global!#REF!</definedName>
    <definedName name="net_op_expenditure_per_RPK_1992" localSheetId="26">[15]Global!#REF!</definedName>
    <definedName name="net_op_expenditure_per_RPK_1992">[15]Global!#REF!</definedName>
    <definedName name="net_op_expenditure_per_RPK_1993" localSheetId="4">[15]Global!#REF!</definedName>
    <definedName name="net_op_expenditure_per_RPK_1993" localSheetId="15">[15]Global!#REF!</definedName>
    <definedName name="net_op_expenditure_per_RPK_1993" localSheetId="22">[15]Global!#REF!</definedName>
    <definedName name="net_op_expenditure_per_RPK_1993" localSheetId="5">[15]Global!#REF!</definedName>
    <definedName name="net_op_expenditure_per_RPK_1993" localSheetId="9">[15]Global!#REF!</definedName>
    <definedName name="net_op_expenditure_per_RPK_1993" localSheetId="2">[15]Global!#REF!</definedName>
    <definedName name="net_op_expenditure_per_RPK_1993" localSheetId="26">[15]Global!#REF!</definedName>
    <definedName name="net_op_expenditure_per_RPK_1993">[15]Global!#REF!</definedName>
    <definedName name="net_op_expenditure_per_RPK_1994" localSheetId="4">[15]Global!#REF!</definedName>
    <definedName name="net_op_expenditure_per_RPK_1994" localSheetId="15">[15]Global!#REF!</definedName>
    <definedName name="net_op_expenditure_per_RPK_1994" localSheetId="22">[15]Global!#REF!</definedName>
    <definedName name="net_op_expenditure_per_RPK_1994" localSheetId="5">[15]Global!#REF!</definedName>
    <definedName name="net_op_expenditure_per_RPK_1994" localSheetId="9">[15]Global!#REF!</definedName>
    <definedName name="net_op_expenditure_per_RPK_1994" localSheetId="2">[15]Global!#REF!</definedName>
    <definedName name="net_op_expenditure_per_RPK_1994" localSheetId="26">[15]Global!#REF!</definedName>
    <definedName name="net_op_expenditure_per_RPK_1994">[15]Global!#REF!</definedName>
    <definedName name="net_op_expenditure_per_RPK_1995" localSheetId="4">[15]Global!#REF!</definedName>
    <definedName name="net_op_expenditure_per_RPK_1995" localSheetId="15">[15]Global!#REF!</definedName>
    <definedName name="net_op_expenditure_per_RPK_1995" localSheetId="22">[15]Global!#REF!</definedName>
    <definedName name="net_op_expenditure_per_RPK_1995" localSheetId="5">[15]Global!#REF!</definedName>
    <definedName name="net_op_expenditure_per_RPK_1995" localSheetId="9">[15]Global!#REF!</definedName>
    <definedName name="net_op_expenditure_per_RPK_1995" localSheetId="2">[15]Global!#REF!</definedName>
    <definedName name="net_op_expenditure_per_RPK_1995" localSheetId="26">[15]Global!#REF!</definedName>
    <definedName name="net_op_expenditure_per_RPK_1995">[15]Global!#REF!</definedName>
    <definedName name="net_op_expenditure_per_RPK_1996" localSheetId="4">[15]Global!#REF!</definedName>
    <definedName name="net_op_expenditure_per_RPK_1996" localSheetId="15">[15]Global!#REF!</definedName>
    <definedName name="net_op_expenditure_per_RPK_1996" localSheetId="22">[15]Global!#REF!</definedName>
    <definedName name="net_op_expenditure_per_RPK_1996" localSheetId="5">[15]Global!#REF!</definedName>
    <definedName name="net_op_expenditure_per_RPK_1996" localSheetId="9">[15]Global!#REF!</definedName>
    <definedName name="net_op_expenditure_per_RPK_1996" localSheetId="2">[15]Global!#REF!</definedName>
    <definedName name="net_op_expenditure_per_RPK_1996" localSheetId="26">[15]Global!#REF!</definedName>
    <definedName name="net_op_expenditure_per_RPK_1996">[15]Global!#REF!</definedName>
    <definedName name="net_op_expenditure_per_RPK_1997" localSheetId="4">[15]Global!#REF!</definedName>
    <definedName name="net_op_expenditure_per_RPK_1997" localSheetId="15">[15]Global!#REF!</definedName>
    <definedName name="net_op_expenditure_per_RPK_1997" localSheetId="22">[15]Global!#REF!</definedName>
    <definedName name="net_op_expenditure_per_RPK_1997" localSheetId="5">[15]Global!#REF!</definedName>
    <definedName name="net_op_expenditure_per_RPK_1997" localSheetId="9">[15]Global!#REF!</definedName>
    <definedName name="net_op_expenditure_per_RPK_1997" localSheetId="2">[15]Global!#REF!</definedName>
    <definedName name="net_op_expenditure_per_RPK_1997" localSheetId="26">[15]Global!#REF!</definedName>
    <definedName name="net_op_expenditure_per_RPK_1997">[15]Global!#REF!</definedName>
    <definedName name="net_op_expenditure_per_RPK_1998" localSheetId="4">[15]Global!#REF!</definedName>
    <definedName name="net_op_expenditure_per_RPK_1998" localSheetId="15">[15]Global!#REF!</definedName>
    <definedName name="net_op_expenditure_per_RPK_1998" localSheetId="22">[15]Global!#REF!</definedName>
    <definedName name="net_op_expenditure_per_RPK_1998" localSheetId="5">[15]Global!#REF!</definedName>
    <definedName name="net_op_expenditure_per_RPK_1998" localSheetId="9">[15]Global!#REF!</definedName>
    <definedName name="net_op_expenditure_per_RPK_1998" localSheetId="2">[15]Global!#REF!</definedName>
    <definedName name="net_op_expenditure_per_RPK_1998" localSheetId="26">[15]Global!#REF!</definedName>
    <definedName name="net_op_expenditure_per_RPK_1998">[15]Global!#REF!</definedName>
    <definedName name="net_op_expenditure_per_RPK_1999" localSheetId="4">[15]Global!#REF!</definedName>
    <definedName name="net_op_expenditure_per_RPK_1999" localSheetId="15">[15]Global!#REF!</definedName>
    <definedName name="net_op_expenditure_per_RPK_1999" localSheetId="22">[15]Global!#REF!</definedName>
    <definedName name="net_op_expenditure_per_RPK_1999" localSheetId="5">[15]Global!#REF!</definedName>
    <definedName name="net_op_expenditure_per_RPK_1999" localSheetId="9">[15]Global!#REF!</definedName>
    <definedName name="net_op_expenditure_per_RPK_1999" localSheetId="2">[15]Global!#REF!</definedName>
    <definedName name="net_op_expenditure_per_RPK_1999" localSheetId="26">[15]Global!#REF!</definedName>
    <definedName name="net_op_expenditure_per_RPK_1999">[15]Global!#REF!</definedName>
    <definedName name="net_op_expenditure_per_RPK_2000" localSheetId="4">[15]Global!#REF!</definedName>
    <definedName name="net_op_expenditure_per_RPK_2000" localSheetId="15">[15]Global!#REF!</definedName>
    <definedName name="net_op_expenditure_per_RPK_2000" localSheetId="22">[15]Global!#REF!</definedName>
    <definedName name="net_op_expenditure_per_RPK_2000" localSheetId="5">[15]Global!#REF!</definedName>
    <definedName name="net_op_expenditure_per_RPK_2000" localSheetId="9">[15]Global!#REF!</definedName>
    <definedName name="net_op_expenditure_per_RPK_2000" localSheetId="2">[15]Global!#REF!</definedName>
    <definedName name="net_op_expenditure_per_RPK_2000" localSheetId="26">[15]Global!#REF!</definedName>
    <definedName name="net_op_expenditure_per_RPK_2000">[15]Global!#REF!</definedName>
    <definedName name="net_op_expenditure_per_RPK_2001" localSheetId="4">[15]Global!#REF!</definedName>
    <definedName name="net_op_expenditure_per_RPK_2001" localSheetId="15">[15]Global!#REF!</definedName>
    <definedName name="net_op_expenditure_per_RPK_2001" localSheetId="22">[15]Global!#REF!</definedName>
    <definedName name="net_op_expenditure_per_RPK_2001" localSheetId="5">[15]Global!#REF!</definedName>
    <definedName name="net_op_expenditure_per_RPK_2001" localSheetId="9">[15]Global!#REF!</definedName>
    <definedName name="net_op_expenditure_per_RPK_2001" localSheetId="2">[15]Global!#REF!</definedName>
    <definedName name="net_op_expenditure_per_RPK_2001" localSheetId="26">[15]Global!#REF!</definedName>
    <definedName name="net_op_expenditure_per_RPK_2001">[15]Global!#REF!</definedName>
    <definedName name="net_op_expenditure_per_RPK_2002" localSheetId="4">[15]Global!#REF!</definedName>
    <definedName name="net_op_expenditure_per_RPK_2002" localSheetId="15">[15]Global!#REF!</definedName>
    <definedName name="net_op_expenditure_per_RPK_2002" localSheetId="22">[15]Global!#REF!</definedName>
    <definedName name="net_op_expenditure_per_RPK_2002" localSheetId="5">[15]Global!#REF!</definedName>
    <definedName name="net_op_expenditure_per_RPK_2002" localSheetId="9">[15]Global!#REF!</definedName>
    <definedName name="net_op_expenditure_per_RPK_2002" localSheetId="2">[15]Global!#REF!</definedName>
    <definedName name="net_op_expenditure_per_RPK_2002" localSheetId="26">[15]Global!#REF!</definedName>
    <definedName name="net_op_expenditure_per_RPK_2002">[15]Global!#REF!</definedName>
    <definedName name="net_op_expenditure_per_RPK_2003" localSheetId="4">[15]Global!#REF!</definedName>
    <definedName name="net_op_expenditure_per_RPK_2003" localSheetId="15">[15]Global!#REF!</definedName>
    <definedName name="net_op_expenditure_per_RPK_2003" localSheetId="22">[15]Global!#REF!</definedName>
    <definedName name="net_op_expenditure_per_RPK_2003" localSheetId="5">[15]Global!#REF!</definedName>
    <definedName name="net_op_expenditure_per_RPK_2003" localSheetId="9">[15]Global!#REF!</definedName>
    <definedName name="net_op_expenditure_per_RPK_2003" localSheetId="2">[15]Global!#REF!</definedName>
    <definedName name="net_op_expenditure_per_RPK_2003" localSheetId="26">[15]Global!#REF!</definedName>
    <definedName name="net_op_expenditure_per_RPK_2003">[15]Global!#REF!</definedName>
    <definedName name="net_op_expenditure_per_RPK_2004" localSheetId="4">[15]Global!#REF!</definedName>
    <definedName name="net_op_expenditure_per_RPK_2004" localSheetId="15">[15]Global!#REF!</definedName>
    <definedName name="net_op_expenditure_per_RPK_2004" localSheetId="22">[15]Global!#REF!</definedName>
    <definedName name="net_op_expenditure_per_RPK_2004" localSheetId="5">[15]Global!#REF!</definedName>
    <definedName name="net_op_expenditure_per_RPK_2004" localSheetId="9">[15]Global!#REF!</definedName>
    <definedName name="net_op_expenditure_per_RPK_2004" localSheetId="2">[15]Global!#REF!</definedName>
    <definedName name="net_op_expenditure_per_RPK_2004" localSheetId="26">[15]Global!#REF!</definedName>
    <definedName name="net_op_expenditure_per_RPK_2004">[15]Global!#REF!</definedName>
    <definedName name="net_op_expenditure_per_RPK_2005" localSheetId="4">[15]Global!#REF!</definedName>
    <definedName name="net_op_expenditure_per_RPK_2005" localSheetId="15">[15]Global!#REF!</definedName>
    <definedName name="net_op_expenditure_per_RPK_2005" localSheetId="22">[15]Global!#REF!</definedName>
    <definedName name="net_op_expenditure_per_RPK_2005" localSheetId="5">[15]Global!#REF!</definedName>
    <definedName name="net_op_expenditure_per_RPK_2005" localSheetId="9">[15]Global!#REF!</definedName>
    <definedName name="net_op_expenditure_per_RPK_2005" localSheetId="2">[15]Global!#REF!</definedName>
    <definedName name="net_op_expenditure_per_RPK_2005" localSheetId="26">[15]Global!#REF!</definedName>
    <definedName name="net_op_expenditure_per_RPK_2005">[15]Global!#REF!</definedName>
    <definedName name="net_op_expenditure_per_RPK_2006" localSheetId="4">[15]Global!#REF!</definedName>
    <definedName name="net_op_expenditure_per_RPK_2006" localSheetId="15">[15]Global!#REF!</definedName>
    <definedName name="net_op_expenditure_per_RPK_2006" localSheetId="22">[15]Global!#REF!</definedName>
    <definedName name="net_op_expenditure_per_RPK_2006" localSheetId="5">[15]Global!#REF!</definedName>
    <definedName name="net_op_expenditure_per_RPK_2006" localSheetId="9">[15]Global!#REF!</definedName>
    <definedName name="net_op_expenditure_per_RPK_2006" localSheetId="2">[15]Global!#REF!</definedName>
    <definedName name="net_op_expenditure_per_RPK_2006" localSheetId="26">[15]Global!#REF!</definedName>
    <definedName name="net_op_expenditure_per_RPK_2006">[15]Global!#REF!</definedName>
    <definedName name="net_op_expenditure_per_RPK_2007" localSheetId="4">[15]Global!#REF!</definedName>
    <definedName name="net_op_expenditure_per_RPK_2007" localSheetId="15">[15]Global!#REF!</definedName>
    <definedName name="net_op_expenditure_per_RPK_2007" localSheetId="22">[15]Global!#REF!</definedName>
    <definedName name="net_op_expenditure_per_RPK_2007" localSheetId="5">[15]Global!#REF!</definedName>
    <definedName name="net_op_expenditure_per_RPK_2007" localSheetId="9">[15]Global!#REF!</definedName>
    <definedName name="net_op_expenditure_per_RPK_2007" localSheetId="2">[15]Global!#REF!</definedName>
    <definedName name="net_op_expenditure_per_RPK_2007" localSheetId="26">[15]Global!#REF!</definedName>
    <definedName name="net_op_expenditure_per_RPK_2007">[15]Global!#REF!</definedName>
    <definedName name="net_op_expenditure_per_RPK_2008" localSheetId="4">[15]Global!#REF!</definedName>
    <definedName name="net_op_expenditure_per_RPK_2008" localSheetId="15">[15]Global!#REF!</definedName>
    <definedName name="net_op_expenditure_per_RPK_2008" localSheetId="22">[15]Global!#REF!</definedName>
    <definedName name="net_op_expenditure_per_RPK_2008" localSheetId="5">[15]Global!#REF!</definedName>
    <definedName name="net_op_expenditure_per_RPK_2008" localSheetId="9">[15]Global!#REF!</definedName>
    <definedName name="net_op_expenditure_per_RPK_2008" localSheetId="2">[15]Global!#REF!</definedName>
    <definedName name="net_op_expenditure_per_RPK_2008" localSheetId="26">[15]Global!#REF!</definedName>
    <definedName name="net_op_expenditure_per_RPK_2008">[15]Global!#REF!</definedName>
    <definedName name="net_op_expenditure_per_RPK_2009" localSheetId="4">[15]Global!#REF!</definedName>
    <definedName name="net_op_expenditure_per_RPK_2009" localSheetId="15">[15]Global!#REF!</definedName>
    <definedName name="net_op_expenditure_per_RPK_2009" localSheetId="22">[15]Global!#REF!</definedName>
    <definedName name="net_op_expenditure_per_RPK_2009" localSheetId="5">[15]Global!#REF!</definedName>
    <definedName name="net_op_expenditure_per_RPK_2009" localSheetId="9">[15]Global!#REF!</definedName>
    <definedName name="net_op_expenditure_per_RPK_2009" localSheetId="2">[15]Global!#REF!</definedName>
    <definedName name="net_op_expenditure_per_RPK_2009" localSheetId="26">[15]Global!#REF!</definedName>
    <definedName name="net_op_expenditure_per_RPK_2009">[15]Global!#REF!</definedName>
    <definedName name="net_op_expenditure_per_RPK_2010" localSheetId="4">[15]Global!#REF!</definedName>
    <definedName name="net_op_expenditure_per_RPK_2010" localSheetId="15">[15]Global!#REF!</definedName>
    <definedName name="net_op_expenditure_per_RPK_2010" localSheetId="22">[15]Global!#REF!</definedName>
    <definedName name="net_op_expenditure_per_RPK_2010" localSheetId="5">[15]Global!#REF!</definedName>
    <definedName name="net_op_expenditure_per_RPK_2010" localSheetId="9">[15]Global!#REF!</definedName>
    <definedName name="net_op_expenditure_per_RPK_2010" localSheetId="2">[15]Global!#REF!</definedName>
    <definedName name="net_op_expenditure_per_RPK_2010" localSheetId="26">[15]Global!#REF!</definedName>
    <definedName name="net_op_expenditure_per_RPK_2010">[15]Global!#REF!</definedName>
    <definedName name="net_op_expenditure_per_RPK_comm" localSheetId="4">[15]Global!#REF!</definedName>
    <definedName name="net_op_expenditure_per_RPK_comm" localSheetId="15">[15]Global!#REF!</definedName>
    <definedName name="net_op_expenditure_per_RPK_comm" localSheetId="22">[15]Global!#REF!</definedName>
    <definedName name="net_op_expenditure_per_RPK_comm" localSheetId="5">[15]Global!#REF!</definedName>
    <definedName name="net_op_expenditure_per_RPK_comm" localSheetId="9">[15]Global!#REF!</definedName>
    <definedName name="net_op_expenditure_per_RPK_comm" localSheetId="2">[15]Global!#REF!</definedName>
    <definedName name="net_op_expenditure_per_RPK_comm" localSheetId="26">[15]Global!#REF!</definedName>
    <definedName name="net_op_expenditure_per_RPK_comm">[15]Global!#REF!</definedName>
    <definedName name="net_op_expenditure_per_RPM_1985" localSheetId="4">[15]Global!#REF!</definedName>
    <definedName name="net_op_expenditure_per_RPM_1985" localSheetId="15">[15]Global!#REF!</definedName>
    <definedName name="net_op_expenditure_per_RPM_1985" localSheetId="22">[15]Global!#REF!</definedName>
    <definedName name="net_op_expenditure_per_RPM_1985" localSheetId="5">[15]Global!#REF!</definedName>
    <definedName name="net_op_expenditure_per_RPM_1985" localSheetId="9">[15]Global!#REF!</definedName>
    <definedName name="net_op_expenditure_per_RPM_1985" localSheetId="2">[15]Global!#REF!</definedName>
    <definedName name="net_op_expenditure_per_RPM_1985" localSheetId="26">[15]Global!#REF!</definedName>
    <definedName name="net_op_expenditure_per_RPM_1985">[15]Global!#REF!</definedName>
    <definedName name="net_op_expenditure_per_RPM_1986" localSheetId="4">[15]Global!#REF!</definedName>
    <definedName name="net_op_expenditure_per_RPM_1986" localSheetId="15">[15]Global!#REF!</definedName>
    <definedName name="net_op_expenditure_per_RPM_1986" localSheetId="22">[15]Global!#REF!</definedName>
    <definedName name="net_op_expenditure_per_RPM_1986" localSheetId="5">[15]Global!#REF!</definedName>
    <definedName name="net_op_expenditure_per_RPM_1986" localSheetId="9">[15]Global!#REF!</definedName>
    <definedName name="net_op_expenditure_per_RPM_1986" localSheetId="2">[15]Global!#REF!</definedName>
    <definedName name="net_op_expenditure_per_RPM_1986" localSheetId="26">[15]Global!#REF!</definedName>
    <definedName name="net_op_expenditure_per_RPM_1986">[15]Global!#REF!</definedName>
    <definedName name="net_op_expenditure_per_RPM_1987" localSheetId="4">[15]Global!#REF!</definedName>
    <definedName name="net_op_expenditure_per_RPM_1987" localSheetId="15">[15]Global!#REF!</definedName>
    <definedName name="net_op_expenditure_per_RPM_1987" localSheetId="22">[15]Global!#REF!</definedName>
    <definedName name="net_op_expenditure_per_RPM_1987" localSheetId="5">[15]Global!#REF!</definedName>
    <definedName name="net_op_expenditure_per_RPM_1987" localSheetId="9">[15]Global!#REF!</definedName>
    <definedName name="net_op_expenditure_per_RPM_1987" localSheetId="2">[15]Global!#REF!</definedName>
    <definedName name="net_op_expenditure_per_RPM_1987" localSheetId="26">[15]Global!#REF!</definedName>
    <definedName name="net_op_expenditure_per_RPM_1987">[15]Global!#REF!</definedName>
    <definedName name="net_op_expenditure_per_RPM_1988" localSheetId="4">[15]Global!#REF!</definedName>
    <definedName name="net_op_expenditure_per_RPM_1988" localSheetId="15">[15]Global!#REF!</definedName>
    <definedName name="net_op_expenditure_per_RPM_1988" localSheetId="22">[15]Global!#REF!</definedName>
    <definedName name="net_op_expenditure_per_RPM_1988" localSheetId="5">[15]Global!#REF!</definedName>
    <definedName name="net_op_expenditure_per_RPM_1988" localSheetId="9">[15]Global!#REF!</definedName>
    <definedName name="net_op_expenditure_per_RPM_1988" localSheetId="2">[15]Global!#REF!</definedName>
    <definedName name="net_op_expenditure_per_RPM_1988" localSheetId="26">[15]Global!#REF!</definedName>
    <definedName name="net_op_expenditure_per_RPM_1988">[15]Global!#REF!</definedName>
    <definedName name="net_op_expenditure_per_RPM_1989" localSheetId="4">[15]Global!#REF!</definedName>
    <definedName name="net_op_expenditure_per_RPM_1989" localSheetId="15">[15]Global!#REF!</definedName>
    <definedName name="net_op_expenditure_per_RPM_1989" localSheetId="22">[15]Global!#REF!</definedName>
    <definedName name="net_op_expenditure_per_RPM_1989" localSheetId="5">[15]Global!#REF!</definedName>
    <definedName name="net_op_expenditure_per_RPM_1989" localSheetId="9">[15]Global!#REF!</definedName>
    <definedName name="net_op_expenditure_per_RPM_1989" localSheetId="2">[15]Global!#REF!</definedName>
    <definedName name="net_op_expenditure_per_RPM_1989" localSheetId="26">[15]Global!#REF!</definedName>
    <definedName name="net_op_expenditure_per_RPM_1989">[15]Global!#REF!</definedName>
    <definedName name="net_op_expenditure_per_RPM_1990" localSheetId="4">[15]Global!#REF!</definedName>
    <definedName name="net_op_expenditure_per_RPM_1990" localSheetId="15">[15]Global!#REF!</definedName>
    <definedName name="net_op_expenditure_per_RPM_1990" localSheetId="22">[15]Global!#REF!</definedName>
    <definedName name="net_op_expenditure_per_RPM_1990" localSheetId="5">[15]Global!#REF!</definedName>
    <definedName name="net_op_expenditure_per_RPM_1990" localSheetId="9">[15]Global!#REF!</definedName>
    <definedName name="net_op_expenditure_per_RPM_1990" localSheetId="2">[15]Global!#REF!</definedName>
    <definedName name="net_op_expenditure_per_RPM_1990" localSheetId="26">[15]Global!#REF!</definedName>
    <definedName name="net_op_expenditure_per_RPM_1990">[15]Global!#REF!</definedName>
    <definedName name="net_op_expenditure_per_RPM_1991" localSheetId="4">[15]Global!#REF!</definedName>
    <definedName name="net_op_expenditure_per_RPM_1991" localSheetId="15">[15]Global!#REF!</definedName>
    <definedName name="net_op_expenditure_per_RPM_1991" localSheetId="22">[15]Global!#REF!</definedName>
    <definedName name="net_op_expenditure_per_RPM_1991" localSheetId="5">[15]Global!#REF!</definedName>
    <definedName name="net_op_expenditure_per_RPM_1991" localSheetId="9">[15]Global!#REF!</definedName>
    <definedName name="net_op_expenditure_per_RPM_1991" localSheetId="2">[15]Global!#REF!</definedName>
    <definedName name="net_op_expenditure_per_RPM_1991" localSheetId="26">[15]Global!#REF!</definedName>
    <definedName name="net_op_expenditure_per_RPM_1991">[15]Global!#REF!</definedName>
    <definedName name="net_op_expenditure_per_RPM_1992" localSheetId="4">[15]Global!#REF!</definedName>
    <definedName name="net_op_expenditure_per_RPM_1992" localSheetId="15">[15]Global!#REF!</definedName>
    <definedName name="net_op_expenditure_per_RPM_1992" localSheetId="22">[15]Global!#REF!</definedName>
    <definedName name="net_op_expenditure_per_RPM_1992" localSheetId="5">[15]Global!#REF!</definedName>
    <definedName name="net_op_expenditure_per_RPM_1992" localSheetId="9">[15]Global!#REF!</definedName>
    <definedName name="net_op_expenditure_per_RPM_1992" localSheetId="2">[15]Global!#REF!</definedName>
    <definedName name="net_op_expenditure_per_RPM_1992" localSheetId="26">[15]Global!#REF!</definedName>
    <definedName name="net_op_expenditure_per_RPM_1992">[15]Global!#REF!</definedName>
    <definedName name="net_op_expenditure_per_RPM_1993" localSheetId="4">[15]Global!#REF!</definedName>
    <definedName name="net_op_expenditure_per_RPM_1993" localSheetId="15">[15]Global!#REF!</definedName>
    <definedName name="net_op_expenditure_per_RPM_1993" localSheetId="22">[15]Global!#REF!</definedName>
    <definedName name="net_op_expenditure_per_RPM_1993" localSheetId="5">[15]Global!#REF!</definedName>
    <definedName name="net_op_expenditure_per_RPM_1993" localSheetId="9">[15]Global!#REF!</definedName>
    <definedName name="net_op_expenditure_per_RPM_1993" localSheetId="2">[15]Global!#REF!</definedName>
    <definedName name="net_op_expenditure_per_RPM_1993" localSheetId="26">[15]Global!#REF!</definedName>
    <definedName name="net_op_expenditure_per_RPM_1993">[15]Global!#REF!</definedName>
    <definedName name="net_op_expenditure_per_RPM_1994" localSheetId="4">[15]Global!#REF!</definedName>
    <definedName name="net_op_expenditure_per_RPM_1994" localSheetId="15">[15]Global!#REF!</definedName>
    <definedName name="net_op_expenditure_per_RPM_1994" localSheetId="22">[15]Global!#REF!</definedName>
    <definedName name="net_op_expenditure_per_RPM_1994" localSheetId="5">[15]Global!#REF!</definedName>
    <definedName name="net_op_expenditure_per_RPM_1994" localSheetId="9">[15]Global!#REF!</definedName>
    <definedName name="net_op_expenditure_per_RPM_1994" localSheetId="2">[15]Global!#REF!</definedName>
    <definedName name="net_op_expenditure_per_RPM_1994" localSheetId="26">[15]Global!#REF!</definedName>
    <definedName name="net_op_expenditure_per_RPM_1994">[15]Global!#REF!</definedName>
    <definedName name="net_op_expenditure_per_RPM_1995" localSheetId="4">[15]Global!#REF!</definedName>
    <definedName name="net_op_expenditure_per_RPM_1995" localSheetId="15">[15]Global!#REF!</definedName>
    <definedName name="net_op_expenditure_per_RPM_1995" localSheetId="22">[15]Global!#REF!</definedName>
    <definedName name="net_op_expenditure_per_RPM_1995" localSheetId="5">[15]Global!#REF!</definedName>
    <definedName name="net_op_expenditure_per_RPM_1995" localSheetId="9">[15]Global!#REF!</definedName>
    <definedName name="net_op_expenditure_per_RPM_1995" localSheetId="2">[15]Global!#REF!</definedName>
    <definedName name="net_op_expenditure_per_RPM_1995" localSheetId="26">[15]Global!#REF!</definedName>
    <definedName name="net_op_expenditure_per_RPM_1995">[15]Global!#REF!</definedName>
    <definedName name="net_op_expenditure_per_RPM_1996" localSheetId="4">[15]Global!#REF!</definedName>
    <definedName name="net_op_expenditure_per_RPM_1996" localSheetId="15">[15]Global!#REF!</definedName>
    <definedName name="net_op_expenditure_per_RPM_1996" localSheetId="22">[15]Global!#REF!</definedName>
    <definedName name="net_op_expenditure_per_RPM_1996" localSheetId="5">[15]Global!#REF!</definedName>
    <definedName name="net_op_expenditure_per_RPM_1996" localSheetId="9">[15]Global!#REF!</definedName>
    <definedName name="net_op_expenditure_per_RPM_1996" localSheetId="2">[15]Global!#REF!</definedName>
    <definedName name="net_op_expenditure_per_RPM_1996" localSheetId="26">[15]Global!#REF!</definedName>
    <definedName name="net_op_expenditure_per_RPM_1996">[15]Global!#REF!</definedName>
    <definedName name="net_op_expenditure_per_RPM_1997" localSheetId="4">[15]Global!#REF!</definedName>
    <definedName name="net_op_expenditure_per_RPM_1997" localSheetId="15">[15]Global!#REF!</definedName>
    <definedName name="net_op_expenditure_per_RPM_1997" localSheetId="22">[15]Global!#REF!</definedName>
    <definedName name="net_op_expenditure_per_RPM_1997" localSheetId="5">[15]Global!#REF!</definedName>
    <definedName name="net_op_expenditure_per_RPM_1997" localSheetId="9">[15]Global!#REF!</definedName>
    <definedName name="net_op_expenditure_per_RPM_1997" localSheetId="2">[15]Global!#REF!</definedName>
    <definedName name="net_op_expenditure_per_RPM_1997" localSheetId="26">[15]Global!#REF!</definedName>
    <definedName name="net_op_expenditure_per_RPM_1997">[15]Global!#REF!</definedName>
    <definedName name="net_op_expenditure_per_RPM_1998" localSheetId="4">[15]Global!#REF!</definedName>
    <definedName name="net_op_expenditure_per_RPM_1998" localSheetId="15">[15]Global!#REF!</definedName>
    <definedName name="net_op_expenditure_per_RPM_1998" localSheetId="22">[15]Global!#REF!</definedName>
    <definedName name="net_op_expenditure_per_RPM_1998" localSheetId="5">[15]Global!#REF!</definedName>
    <definedName name="net_op_expenditure_per_RPM_1998" localSheetId="9">[15]Global!#REF!</definedName>
    <definedName name="net_op_expenditure_per_RPM_1998" localSheetId="2">[15]Global!#REF!</definedName>
    <definedName name="net_op_expenditure_per_RPM_1998" localSheetId="26">[15]Global!#REF!</definedName>
    <definedName name="net_op_expenditure_per_RPM_1998">[15]Global!#REF!</definedName>
    <definedName name="net_op_expenditure_per_RPM_1999" localSheetId="4">[15]Global!#REF!</definedName>
    <definedName name="net_op_expenditure_per_RPM_1999" localSheetId="15">[15]Global!#REF!</definedName>
    <definedName name="net_op_expenditure_per_RPM_1999" localSheetId="22">[15]Global!#REF!</definedName>
    <definedName name="net_op_expenditure_per_RPM_1999" localSheetId="5">[15]Global!#REF!</definedName>
    <definedName name="net_op_expenditure_per_RPM_1999" localSheetId="9">[15]Global!#REF!</definedName>
    <definedName name="net_op_expenditure_per_RPM_1999" localSheetId="2">[15]Global!#REF!</definedName>
    <definedName name="net_op_expenditure_per_RPM_1999" localSheetId="26">[15]Global!#REF!</definedName>
    <definedName name="net_op_expenditure_per_RPM_1999">[15]Global!#REF!</definedName>
    <definedName name="net_op_expenditure_per_RPM_2000" localSheetId="4">[15]Global!#REF!</definedName>
    <definedName name="net_op_expenditure_per_RPM_2000" localSheetId="15">[15]Global!#REF!</definedName>
    <definedName name="net_op_expenditure_per_RPM_2000" localSheetId="22">[15]Global!#REF!</definedName>
    <definedName name="net_op_expenditure_per_RPM_2000" localSheetId="5">[15]Global!#REF!</definedName>
    <definedName name="net_op_expenditure_per_RPM_2000" localSheetId="9">[15]Global!#REF!</definedName>
    <definedName name="net_op_expenditure_per_RPM_2000" localSheetId="2">[15]Global!#REF!</definedName>
    <definedName name="net_op_expenditure_per_RPM_2000" localSheetId="26">[15]Global!#REF!</definedName>
    <definedName name="net_op_expenditure_per_RPM_2000">[15]Global!#REF!</definedName>
    <definedName name="net_op_expenditure_per_RPM_2001" localSheetId="4">[15]Global!#REF!</definedName>
    <definedName name="net_op_expenditure_per_RPM_2001" localSheetId="15">[15]Global!#REF!</definedName>
    <definedName name="net_op_expenditure_per_RPM_2001" localSheetId="22">[15]Global!#REF!</definedName>
    <definedName name="net_op_expenditure_per_RPM_2001" localSheetId="5">[15]Global!#REF!</definedName>
    <definedName name="net_op_expenditure_per_RPM_2001" localSheetId="9">[15]Global!#REF!</definedName>
    <definedName name="net_op_expenditure_per_RPM_2001" localSheetId="2">[15]Global!#REF!</definedName>
    <definedName name="net_op_expenditure_per_RPM_2001" localSheetId="26">[15]Global!#REF!</definedName>
    <definedName name="net_op_expenditure_per_RPM_2001">[15]Global!#REF!</definedName>
    <definedName name="net_op_expenditure_per_RPM_2002" localSheetId="4">[15]Global!#REF!</definedName>
    <definedName name="net_op_expenditure_per_RPM_2002" localSheetId="15">[15]Global!#REF!</definedName>
    <definedName name="net_op_expenditure_per_RPM_2002" localSheetId="22">[15]Global!#REF!</definedName>
    <definedName name="net_op_expenditure_per_RPM_2002" localSheetId="5">[15]Global!#REF!</definedName>
    <definedName name="net_op_expenditure_per_RPM_2002" localSheetId="9">[15]Global!#REF!</definedName>
    <definedName name="net_op_expenditure_per_RPM_2002" localSheetId="2">[15]Global!#REF!</definedName>
    <definedName name="net_op_expenditure_per_RPM_2002" localSheetId="26">[15]Global!#REF!</definedName>
    <definedName name="net_op_expenditure_per_RPM_2002">[15]Global!#REF!</definedName>
    <definedName name="net_op_expenditure_per_RPM_2003" localSheetId="4">[15]Global!#REF!</definedName>
    <definedName name="net_op_expenditure_per_RPM_2003" localSheetId="15">[15]Global!#REF!</definedName>
    <definedName name="net_op_expenditure_per_RPM_2003" localSheetId="22">[15]Global!#REF!</definedName>
    <definedName name="net_op_expenditure_per_RPM_2003" localSheetId="5">[15]Global!#REF!</definedName>
    <definedName name="net_op_expenditure_per_RPM_2003" localSheetId="9">[15]Global!#REF!</definedName>
    <definedName name="net_op_expenditure_per_RPM_2003" localSheetId="2">[15]Global!#REF!</definedName>
    <definedName name="net_op_expenditure_per_RPM_2003" localSheetId="26">[15]Global!#REF!</definedName>
    <definedName name="net_op_expenditure_per_RPM_2003">[15]Global!#REF!</definedName>
    <definedName name="net_op_expenditure_per_RPM_2004" localSheetId="4">[15]Global!#REF!</definedName>
    <definedName name="net_op_expenditure_per_RPM_2004" localSheetId="15">[15]Global!#REF!</definedName>
    <definedName name="net_op_expenditure_per_RPM_2004" localSheetId="22">[15]Global!#REF!</definedName>
    <definedName name="net_op_expenditure_per_RPM_2004" localSheetId="5">[15]Global!#REF!</definedName>
    <definedName name="net_op_expenditure_per_RPM_2004" localSheetId="9">[15]Global!#REF!</definedName>
    <definedName name="net_op_expenditure_per_RPM_2004" localSheetId="2">[15]Global!#REF!</definedName>
    <definedName name="net_op_expenditure_per_RPM_2004" localSheetId="26">[15]Global!#REF!</definedName>
    <definedName name="net_op_expenditure_per_RPM_2004">[15]Global!#REF!</definedName>
    <definedName name="net_op_expenditure_per_RPM_2005" localSheetId="4">[15]Global!#REF!</definedName>
    <definedName name="net_op_expenditure_per_RPM_2005" localSheetId="15">[15]Global!#REF!</definedName>
    <definedName name="net_op_expenditure_per_RPM_2005" localSheetId="22">[15]Global!#REF!</definedName>
    <definedName name="net_op_expenditure_per_RPM_2005" localSheetId="5">[15]Global!#REF!</definedName>
    <definedName name="net_op_expenditure_per_RPM_2005" localSheetId="9">[15]Global!#REF!</definedName>
    <definedName name="net_op_expenditure_per_RPM_2005" localSheetId="2">[15]Global!#REF!</definedName>
    <definedName name="net_op_expenditure_per_RPM_2005" localSheetId="26">[15]Global!#REF!</definedName>
    <definedName name="net_op_expenditure_per_RPM_2005">[15]Global!#REF!</definedName>
    <definedName name="net_op_expenditure_per_RPM_2006" localSheetId="4">[15]Global!#REF!</definedName>
    <definedName name="net_op_expenditure_per_RPM_2006" localSheetId="15">[15]Global!#REF!</definedName>
    <definedName name="net_op_expenditure_per_RPM_2006" localSheetId="22">[15]Global!#REF!</definedName>
    <definedName name="net_op_expenditure_per_RPM_2006" localSheetId="5">[15]Global!#REF!</definedName>
    <definedName name="net_op_expenditure_per_RPM_2006" localSheetId="9">[15]Global!#REF!</definedName>
    <definedName name="net_op_expenditure_per_RPM_2006" localSheetId="2">[15]Global!#REF!</definedName>
    <definedName name="net_op_expenditure_per_RPM_2006" localSheetId="26">[15]Global!#REF!</definedName>
    <definedName name="net_op_expenditure_per_RPM_2006">[15]Global!#REF!</definedName>
    <definedName name="net_op_expenditure_per_RPM_2007" localSheetId="4">[15]Global!#REF!</definedName>
    <definedName name="net_op_expenditure_per_RPM_2007" localSheetId="15">[15]Global!#REF!</definedName>
    <definedName name="net_op_expenditure_per_RPM_2007" localSheetId="22">[15]Global!#REF!</definedName>
    <definedName name="net_op_expenditure_per_RPM_2007" localSheetId="5">[15]Global!#REF!</definedName>
    <definedName name="net_op_expenditure_per_RPM_2007" localSheetId="9">[15]Global!#REF!</definedName>
    <definedName name="net_op_expenditure_per_RPM_2007" localSheetId="2">[15]Global!#REF!</definedName>
    <definedName name="net_op_expenditure_per_RPM_2007" localSheetId="26">[15]Global!#REF!</definedName>
    <definedName name="net_op_expenditure_per_RPM_2007">[15]Global!#REF!</definedName>
    <definedName name="net_op_expenditure_per_RPM_2008" localSheetId="4">[15]Global!#REF!</definedName>
    <definedName name="net_op_expenditure_per_RPM_2008" localSheetId="15">[15]Global!#REF!</definedName>
    <definedName name="net_op_expenditure_per_RPM_2008" localSheetId="22">[15]Global!#REF!</definedName>
    <definedName name="net_op_expenditure_per_RPM_2008" localSheetId="5">[15]Global!#REF!</definedName>
    <definedName name="net_op_expenditure_per_RPM_2008" localSheetId="9">[15]Global!#REF!</definedName>
    <definedName name="net_op_expenditure_per_RPM_2008" localSheetId="2">[15]Global!#REF!</definedName>
    <definedName name="net_op_expenditure_per_RPM_2008" localSheetId="26">[15]Global!#REF!</definedName>
    <definedName name="net_op_expenditure_per_RPM_2008">[15]Global!#REF!</definedName>
    <definedName name="net_op_expenditure_per_RPM_2009" localSheetId="4">[15]Global!#REF!</definedName>
    <definedName name="net_op_expenditure_per_RPM_2009" localSheetId="15">[15]Global!#REF!</definedName>
    <definedName name="net_op_expenditure_per_RPM_2009" localSheetId="22">[15]Global!#REF!</definedName>
    <definedName name="net_op_expenditure_per_RPM_2009" localSheetId="5">[15]Global!#REF!</definedName>
    <definedName name="net_op_expenditure_per_RPM_2009" localSheetId="9">[15]Global!#REF!</definedName>
    <definedName name="net_op_expenditure_per_RPM_2009" localSheetId="2">[15]Global!#REF!</definedName>
    <definedName name="net_op_expenditure_per_RPM_2009" localSheetId="26">[15]Global!#REF!</definedName>
    <definedName name="net_op_expenditure_per_RPM_2009">[15]Global!#REF!</definedName>
    <definedName name="net_op_expenditure_per_RPM_2010" localSheetId="4">[15]Global!#REF!</definedName>
    <definedName name="net_op_expenditure_per_RPM_2010" localSheetId="15">[15]Global!#REF!</definedName>
    <definedName name="net_op_expenditure_per_RPM_2010" localSheetId="22">[15]Global!#REF!</definedName>
    <definedName name="net_op_expenditure_per_RPM_2010" localSheetId="5">[15]Global!#REF!</definedName>
    <definedName name="net_op_expenditure_per_RPM_2010" localSheetId="9">[15]Global!#REF!</definedName>
    <definedName name="net_op_expenditure_per_RPM_2010" localSheetId="2">[15]Global!#REF!</definedName>
    <definedName name="net_op_expenditure_per_RPM_2010" localSheetId="26">[15]Global!#REF!</definedName>
    <definedName name="net_op_expenditure_per_RPM_2010">[15]Global!#REF!</definedName>
    <definedName name="net_op_expenditure_per_RPM_comm" localSheetId="4">[15]Global!#REF!</definedName>
    <definedName name="net_op_expenditure_per_RPM_comm" localSheetId="15">[15]Global!#REF!</definedName>
    <definedName name="net_op_expenditure_per_RPM_comm" localSheetId="22">[15]Global!#REF!</definedName>
    <definedName name="net_op_expenditure_per_RPM_comm" localSheetId="5">[15]Global!#REF!</definedName>
    <definedName name="net_op_expenditure_per_RPM_comm" localSheetId="9">[15]Global!#REF!</definedName>
    <definedName name="net_op_expenditure_per_RPM_comm" localSheetId="2">[15]Global!#REF!</definedName>
    <definedName name="net_op_expenditure_per_RPM_comm" localSheetId="26">[15]Global!#REF!</definedName>
    <definedName name="net_op_expenditure_per_RPM_comm">[15]Global!#REF!</definedName>
    <definedName name="net_op_expenditure_per_RTK_1985" localSheetId="4">[15]Global!#REF!</definedName>
    <definedName name="net_op_expenditure_per_RTK_1985" localSheetId="15">[15]Global!#REF!</definedName>
    <definedName name="net_op_expenditure_per_RTK_1985" localSheetId="22">[15]Global!#REF!</definedName>
    <definedName name="net_op_expenditure_per_RTK_1985" localSheetId="5">[15]Global!#REF!</definedName>
    <definedName name="net_op_expenditure_per_RTK_1985" localSheetId="9">[15]Global!#REF!</definedName>
    <definedName name="net_op_expenditure_per_RTK_1985" localSheetId="2">[15]Global!#REF!</definedName>
    <definedName name="net_op_expenditure_per_RTK_1985" localSheetId="26">[15]Global!#REF!</definedName>
    <definedName name="net_op_expenditure_per_RTK_1985">[15]Global!#REF!</definedName>
    <definedName name="net_op_expenditure_per_RTK_1986" localSheetId="4">[15]Global!#REF!</definedName>
    <definedName name="net_op_expenditure_per_RTK_1986" localSheetId="15">[15]Global!#REF!</definedName>
    <definedName name="net_op_expenditure_per_RTK_1986" localSheetId="22">[15]Global!#REF!</definedName>
    <definedName name="net_op_expenditure_per_RTK_1986" localSheetId="5">[15]Global!#REF!</definedName>
    <definedName name="net_op_expenditure_per_RTK_1986" localSheetId="9">[15]Global!#REF!</definedName>
    <definedName name="net_op_expenditure_per_RTK_1986" localSheetId="2">[15]Global!#REF!</definedName>
    <definedName name="net_op_expenditure_per_RTK_1986" localSheetId="26">[15]Global!#REF!</definedName>
    <definedName name="net_op_expenditure_per_RTK_1986">[15]Global!#REF!</definedName>
    <definedName name="net_op_expenditure_per_RTK_1987" localSheetId="4">[15]Global!#REF!</definedName>
    <definedName name="net_op_expenditure_per_RTK_1987" localSheetId="15">[15]Global!#REF!</definedName>
    <definedName name="net_op_expenditure_per_RTK_1987" localSheetId="22">[15]Global!#REF!</definedName>
    <definedName name="net_op_expenditure_per_RTK_1987" localSheetId="5">[15]Global!#REF!</definedName>
    <definedName name="net_op_expenditure_per_RTK_1987" localSheetId="9">[15]Global!#REF!</definedName>
    <definedName name="net_op_expenditure_per_RTK_1987" localSheetId="2">[15]Global!#REF!</definedName>
    <definedName name="net_op_expenditure_per_RTK_1987" localSheetId="26">[15]Global!#REF!</definedName>
    <definedName name="net_op_expenditure_per_RTK_1987">[15]Global!#REF!</definedName>
    <definedName name="net_op_expenditure_per_RTK_1988" localSheetId="4">[15]Global!#REF!</definedName>
    <definedName name="net_op_expenditure_per_RTK_1988" localSheetId="15">[15]Global!#REF!</definedName>
    <definedName name="net_op_expenditure_per_RTK_1988" localSheetId="22">[15]Global!#REF!</definedName>
    <definedName name="net_op_expenditure_per_RTK_1988" localSheetId="5">[15]Global!#REF!</definedName>
    <definedName name="net_op_expenditure_per_RTK_1988" localSheetId="9">[15]Global!#REF!</definedName>
    <definedName name="net_op_expenditure_per_RTK_1988" localSheetId="2">[15]Global!#REF!</definedName>
    <definedName name="net_op_expenditure_per_RTK_1988" localSheetId="26">[15]Global!#REF!</definedName>
    <definedName name="net_op_expenditure_per_RTK_1988">[15]Global!#REF!</definedName>
    <definedName name="net_op_expenditure_per_RTK_1989" localSheetId="4">[15]Global!#REF!</definedName>
    <definedName name="net_op_expenditure_per_RTK_1989" localSheetId="15">[15]Global!#REF!</definedName>
    <definedName name="net_op_expenditure_per_RTK_1989" localSheetId="22">[15]Global!#REF!</definedName>
    <definedName name="net_op_expenditure_per_RTK_1989" localSheetId="5">[15]Global!#REF!</definedName>
    <definedName name="net_op_expenditure_per_RTK_1989" localSheetId="9">[15]Global!#REF!</definedName>
    <definedName name="net_op_expenditure_per_RTK_1989" localSheetId="2">[15]Global!#REF!</definedName>
    <definedName name="net_op_expenditure_per_RTK_1989" localSheetId="26">[15]Global!#REF!</definedName>
    <definedName name="net_op_expenditure_per_RTK_1989">[15]Global!#REF!</definedName>
    <definedName name="net_op_expenditure_per_RTK_1990" localSheetId="4">[15]Global!#REF!</definedName>
    <definedName name="net_op_expenditure_per_RTK_1990" localSheetId="15">[15]Global!#REF!</definedName>
    <definedName name="net_op_expenditure_per_RTK_1990" localSheetId="22">[15]Global!#REF!</definedName>
    <definedName name="net_op_expenditure_per_RTK_1990" localSheetId="5">[15]Global!#REF!</definedName>
    <definedName name="net_op_expenditure_per_RTK_1990" localSheetId="9">[15]Global!#REF!</definedName>
    <definedName name="net_op_expenditure_per_RTK_1990" localSheetId="2">[15]Global!#REF!</definedName>
    <definedName name="net_op_expenditure_per_RTK_1990" localSheetId="26">[15]Global!#REF!</definedName>
    <definedName name="net_op_expenditure_per_RTK_1990">[15]Global!#REF!</definedName>
    <definedName name="net_op_expenditure_per_RTK_1991" localSheetId="4">[15]Global!#REF!</definedName>
    <definedName name="net_op_expenditure_per_RTK_1991" localSheetId="15">[15]Global!#REF!</definedName>
    <definedName name="net_op_expenditure_per_RTK_1991" localSheetId="22">[15]Global!#REF!</definedName>
    <definedName name="net_op_expenditure_per_RTK_1991" localSheetId="5">[15]Global!#REF!</definedName>
    <definedName name="net_op_expenditure_per_RTK_1991" localSheetId="9">[15]Global!#REF!</definedName>
    <definedName name="net_op_expenditure_per_RTK_1991" localSheetId="2">[15]Global!#REF!</definedName>
    <definedName name="net_op_expenditure_per_RTK_1991" localSheetId="26">[15]Global!#REF!</definedName>
    <definedName name="net_op_expenditure_per_RTK_1991">[15]Global!#REF!</definedName>
    <definedName name="net_op_expenditure_per_RTK_1992" localSheetId="4">[15]Global!#REF!</definedName>
    <definedName name="net_op_expenditure_per_RTK_1992" localSheetId="15">[15]Global!#REF!</definedName>
    <definedName name="net_op_expenditure_per_RTK_1992" localSheetId="22">[15]Global!#REF!</definedName>
    <definedName name="net_op_expenditure_per_RTK_1992" localSheetId="5">[15]Global!#REF!</definedName>
    <definedName name="net_op_expenditure_per_RTK_1992" localSheetId="9">[15]Global!#REF!</definedName>
    <definedName name="net_op_expenditure_per_RTK_1992" localSheetId="2">[15]Global!#REF!</definedName>
    <definedName name="net_op_expenditure_per_RTK_1992" localSheetId="26">[15]Global!#REF!</definedName>
    <definedName name="net_op_expenditure_per_RTK_1992">[15]Global!#REF!</definedName>
    <definedName name="net_op_expenditure_per_RTK_1993" localSheetId="4">[15]Global!#REF!</definedName>
    <definedName name="net_op_expenditure_per_RTK_1993" localSheetId="15">[15]Global!#REF!</definedName>
    <definedName name="net_op_expenditure_per_RTK_1993" localSheetId="22">[15]Global!#REF!</definedName>
    <definedName name="net_op_expenditure_per_RTK_1993" localSheetId="5">[15]Global!#REF!</definedName>
    <definedName name="net_op_expenditure_per_RTK_1993" localSheetId="9">[15]Global!#REF!</definedName>
    <definedName name="net_op_expenditure_per_RTK_1993" localSheetId="2">[15]Global!#REF!</definedName>
    <definedName name="net_op_expenditure_per_RTK_1993" localSheetId="26">[15]Global!#REF!</definedName>
    <definedName name="net_op_expenditure_per_RTK_1993">[15]Global!#REF!</definedName>
    <definedName name="net_op_expenditure_per_RTK_1994" localSheetId="4">[15]Global!#REF!</definedName>
    <definedName name="net_op_expenditure_per_RTK_1994" localSheetId="15">[15]Global!#REF!</definedName>
    <definedName name="net_op_expenditure_per_RTK_1994" localSheetId="22">[15]Global!#REF!</definedName>
    <definedName name="net_op_expenditure_per_RTK_1994" localSheetId="5">[15]Global!#REF!</definedName>
    <definedName name="net_op_expenditure_per_RTK_1994" localSheetId="9">[15]Global!#REF!</definedName>
    <definedName name="net_op_expenditure_per_RTK_1994" localSheetId="2">[15]Global!#REF!</definedName>
    <definedName name="net_op_expenditure_per_RTK_1994" localSheetId="26">[15]Global!#REF!</definedName>
    <definedName name="net_op_expenditure_per_RTK_1994">[15]Global!#REF!</definedName>
    <definedName name="net_op_expenditure_per_RTK_1995" localSheetId="4">[15]Global!#REF!</definedName>
    <definedName name="net_op_expenditure_per_RTK_1995" localSheetId="15">[15]Global!#REF!</definedName>
    <definedName name="net_op_expenditure_per_RTK_1995" localSheetId="22">[15]Global!#REF!</definedName>
    <definedName name="net_op_expenditure_per_RTK_1995" localSheetId="5">[15]Global!#REF!</definedName>
    <definedName name="net_op_expenditure_per_RTK_1995" localSheetId="9">[15]Global!#REF!</definedName>
    <definedName name="net_op_expenditure_per_RTK_1995" localSheetId="2">[15]Global!#REF!</definedName>
    <definedName name="net_op_expenditure_per_RTK_1995" localSheetId="26">[15]Global!#REF!</definedName>
    <definedName name="net_op_expenditure_per_RTK_1995">[15]Global!#REF!</definedName>
    <definedName name="net_op_expenditure_per_RTK_1996" localSheetId="4">[15]Global!#REF!</definedName>
    <definedName name="net_op_expenditure_per_RTK_1996" localSheetId="15">[15]Global!#REF!</definedName>
    <definedName name="net_op_expenditure_per_RTK_1996" localSheetId="22">[15]Global!#REF!</definedName>
    <definedName name="net_op_expenditure_per_RTK_1996" localSheetId="5">[15]Global!#REF!</definedName>
    <definedName name="net_op_expenditure_per_RTK_1996" localSheetId="9">[15]Global!#REF!</definedName>
    <definedName name="net_op_expenditure_per_RTK_1996" localSheetId="2">[15]Global!#REF!</definedName>
    <definedName name="net_op_expenditure_per_RTK_1996" localSheetId="26">[15]Global!#REF!</definedName>
    <definedName name="net_op_expenditure_per_RTK_1996">[15]Global!#REF!</definedName>
    <definedName name="net_op_expenditure_per_RTK_1997" localSheetId="4">[15]Global!#REF!</definedName>
    <definedName name="net_op_expenditure_per_RTK_1997" localSheetId="15">[15]Global!#REF!</definedName>
    <definedName name="net_op_expenditure_per_RTK_1997" localSheetId="22">[15]Global!#REF!</definedName>
    <definedName name="net_op_expenditure_per_RTK_1997" localSheetId="5">[15]Global!#REF!</definedName>
    <definedName name="net_op_expenditure_per_RTK_1997" localSheetId="9">[15]Global!#REF!</definedName>
    <definedName name="net_op_expenditure_per_RTK_1997" localSheetId="2">[15]Global!#REF!</definedName>
    <definedName name="net_op_expenditure_per_RTK_1997" localSheetId="26">[15]Global!#REF!</definedName>
    <definedName name="net_op_expenditure_per_RTK_1997">[15]Global!#REF!</definedName>
    <definedName name="net_op_expenditure_per_RTK_1998" localSheetId="4">[15]Global!#REF!</definedName>
    <definedName name="net_op_expenditure_per_RTK_1998" localSheetId="15">[15]Global!#REF!</definedName>
    <definedName name="net_op_expenditure_per_RTK_1998" localSheetId="22">[15]Global!#REF!</definedName>
    <definedName name="net_op_expenditure_per_RTK_1998" localSheetId="5">[15]Global!#REF!</definedName>
    <definedName name="net_op_expenditure_per_RTK_1998" localSheetId="9">[15]Global!#REF!</definedName>
    <definedName name="net_op_expenditure_per_RTK_1998" localSheetId="2">[15]Global!#REF!</definedName>
    <definedName name="net_op_expenditure_per_RTK_1998" localSheetId="26">[15]Global!#REF!</definedName>
    <definedName name="net_op_expenditure_per_RTK_1998">[15]Global!#REF!</definedName>
    <definedName name="net_op_expenditure_per_RTK_1999" localSheetId="4">[15]Global!#REF!</definedName>
    <definedName name="net_op_expenditure_per_RTK_1999" localSheetId="15">[15]Global!#REF!</definedName>
    <definedName name="net_op_expenditure_per_RTK_1999" localSheetId="22">[15]Global!#REF!</definedName>
    <definedName name="net_op_expenditure_per_RTK_1999" localSheetId="5">[15]Global!#REF!</definedName>
    <definedName name="net_op_expenditure_per_RTK_1999" localSheetId="9">[15]Global!#REF!</definedName>
    <definedName name="net_op_expenditure_per_RTK_1999" localSheetId="2">[15]Global!#REF!</definedName>
    <definedName name="net_op_expenditure_per_RTK_1999" localSheetId="26">[15]Global!#REF!</definedName>
    <definedName name="net_op_expenditure_per_RTK_1999">[15]Global!#REF!</definedName>
    <definedName name="net_op_expenditure_per_RTK_2000" localSheetId="4">[15]Global!#REF!</definedName>
    <definedName name="net_op_expenditure_per_RTK_2000" localSheetId="15">[15]Global!#REF!</definedName>
    <definedName name="net_op_expenditure_per_RTK_2000" localSheetId="22">[15]Global!#REF!</definedName>
    <definedName name="net_op_expenditure_per_RTK_2000" localSheetId="5">[15]Global!#REF!</definedName>
    <definedName name="net_op_expenditure_per_RTK_2000" localSheetId="9">[15]Global!#REF!</definedName>
    <definedName name="net_op_expenditure_per_RTK_2000" localSheetId="2">[15]Global!#REF!</definedName>
    <definedName name="net_op_expenditure_per_RTK_2000" localSheetId="26">[15]Global!#REF!</definedName>
    <definedName name="net_op_expenditure_per_RTK_2000">[15]Global!#REF!</definedName>
    <definedName name="net_op_expenditure_per_RTK_2001" localSheetId="4">[15]Global!#REF!</definedName>
    <definedName name="net_op_expenditure_per_RTK_2001" localSheetId="15">[15]Global!#REF!</definedName>
    <definedName name="net_op_expenditure_per_RTK_2001" localSheetId="22">[15]Global!#REF!</definedName>
    <definedName name="net_op_expenditure_per_RTK_2001" localSheetId="5">[15]Global!#REF!</definedName>
    <definedName name="net_op_expenditure_per_RTK_2001" localSheetId="9">[15]Global!#REF!</definedName>
    <definedName name="net_op_expenditure_per_RTK_2001" localSheetId="2">[15]Global!#REF!</definedName>
    <definedName name="net_op_expenditure_per_RTK_2001" localSheetId="26">[15]Global!#REF!</definedName>
    <definedName name="net_op_expenditure_per_RTK_2001">[15]Global!#REF!</definedName>
    <definedName name="net_op_expenditure_per_RTK_2002" localSheetId="4">[15]Global!#REF!</definedName>
    <definedName name="net_op_expenditure_per_RTK_2002" localSheetId="15">[15]Global!#REF!</definedName>
    <definedName name="net_op_expenditure_per_RTK_2002" localSheetId="22">[15]Global!#REF!</definedName>
    <definedName name="net_op_expenditure_per_RTK_2002" localSheetId="5">[15]Global!#REF!</definedName>
    <definedName name="net_op_expenditure_per_RTK_2002" localSheetId="9">[15]Global!#REF!</definedName>
    <definedName name="net_op_expenditure_per_RTK_2002" localSheetId="2">[15]Global!#REF!</definedName>
    <definedName name="net_op_expenditure_per_RTK_2002" localSheetId="26">[15]Global!#REF!</definedName>
    <definedName name="net_op_expenditure_per_RTK_2002">[15]Global!#REF!</definedName>
    <definedName name="net_op_expenditure_per_RTK_2003" localSheetId="4">[15]Global!#REF!</definedName>
    <definedName name="net_op_expenditure_per_RTK_2003" localSheetId="15">[15]Global!#REF!</definedName>
    <definedName name="net_op_expenditure_per_RTK_2003" localSheetId="22">[15]Global!#REF!</definedName>
    <definedName name="net_op_expenditure_per_RTK_2003" localSheetId="5">[15]Global!#REF!</definedName>
    <definedName name="net_op_expenditure_per_RTK_2003" localSheetId="9">[15]Global!#REF!</definedName>
    <definedName name="net_op_expenditure_per_RTK_2003" localSheetId="2">[15]Global!#REF!</definedName>
    <definedName name="net_op_expenditure_per_RTK_2003" localSheetId="26">[15]Global!#REF!</definedName>
    <definedName name="net_op_expenditure_per_RTK_2003">[15]Global!#REF!</definedName>
    <definedName name="net_op_expenditure_per_RTK_2004" localSheetId="4">[15]Global!#REF!</definedName>
    <definedName name="net_op_expenditure_per_RTK_2004" localSheetId="15">[15]Global!#REF!</definedName>
    <definedName name="net_op_expenditure_per_RTK_2004" localSheetId="22">[15]Global!#REF!</definedName>
    <definedName name="net_op_expenditure_per_RTK_2004" localSheetId="5">[15]Global!#REF!</definedName>
    <definedName name="net_op_expenditure_per_RTK_2004" localSheetId="9">[15]Global!#REF!</definedName>
    <definedName name="net_op_expenditure_per_RTK_2004" localSheetId="2">[15]Global!#REF!</definedName>
    <definedName name="net_op_expenditure_per_RTK_2004" localSheetId="26">[15]Global!#REF!</definedName>
    <definedName name="net_op_expenditure_per_RTK_2004">[15]Global!#REF!</definedName>
    <definedName name="net_op_expenditure_per_RTK_2005" localSheetId="4">[15]Global!#REF!</definedName>
    <definedName name="net_op_expenditure_per_RTK_2005" localSheetId="15">[15]Global!#REF!</definedName>
    <definedName name="net_op_expenditure_per_RTK_2005" localSheetId="22">[15]Global!#REF!</definedName>
    <definedName name="net_op_expenditure_per_RTK_2005" localSheetId="5">[15]Global!#REF!</definedName>
    <definedName name="net_op_expenditure_per_RTK_2005" localSheetId="9">[15]Global!#REF!</definedName>
    <definedName name="net_op_expenditure_per_RTK_2005" localSheetId="2">[15]Global!#REF!</definedName>
    <definedName name="net_op_expenditure_per_RTK_2005" localSheetId="26">[15]Global!#REF!</definedName>
    <definedName name="net_op_expenditure_per_RTK_2005">[15]Global!#REF!</definedName>
    <definedName name="net_op_expenditure_per_RTK_2006" localSheetId="4">[15]Global!#REF!</definedName>
    <definedName name="net_op_expenditure_per_RTK_2006" localSheetId="15">[15]Global!#REF!</definedName>
    <definedName name="net_op_expenditure_per_RTK_2006" localSheetId="22">[15]Global!#REF!</definedName>
    <definedName name="net_op_expenditure_per_RTK_2006" localSheetId="5">[15]Global!#REF!</definedName>
    <definedName name="net_op_expenditure_per_RTK_2006" localSheetId="9">[15]Global!#REF!</definedName>
    <definedName name="net_op_expenditure_per_RTK_2006" localSheetId="2">[15]Global!#REF!</definedName>
    <definedName name="net_op_expenditure_per_RTK_2006" localSheetId="26">[15]Global!#REF!</definedName>
    <definedName name="net_op_expenditure_per_RTK_2006">[15]Global!#REF!</definedName>
    <definedName name="net_op_expenditure_per_RTK_2007" localSheetId="4">[15]Global!#REF!</definedName>
    <definedName name="net_op_expenditure_per_RTK_2007" localSheetId="15">[15]Global!#REF!</definedName>
    <definedName name="net_op_expenditure_per_RTK_2007" localSheetId="22">[15]Global!#REF!</definedName>
    <definedName name="net_op_expenditure_per_RTK_2007" localSheetId="5">[15]Global!#REF!</definedName>
    <definedName name="net_op_expenditure_per_RTK_2007" localSheetId="9">[15]Global!#REF!</definedName>
    <definedName name="net_op_expenditure_per_RTK_2007" localSheetId="2">[15]Global!#REF!</definedName>
    <definedName name="net_op_expenditure_per_RTK_2007" localSheetId="26">[15]Global!#REF!</definedName>
    <definedName name="net_op_expenditure_per_RTK_2007">[15]Global!#REF!</definedName>
    <definedName name="net_op_expenditure_per_RTK_2008" localSheetId="4">[15]Global!#REF!</definedName>
    <definedName name="net_op_expenditure_per_RTK_2008" localSheetId="15">[15]Global!#REF!</definedName>
    <definedName name="net_op_expenditure_per_RTK_2008" localSheetId="22">[15]Global!#REF!</definedName>
    <definedName name="net_op_expenditure_per_RTK_2008" localSheetId="5">[15]Global!#REF!</definedName>
    <definedName name="net_op_expenditure_per_RTK_2008" localSheetId="9">[15]Global!#REF!</definedName>
    <definedName name="net_op_expenditure_per_RTK_2008" localSheetId="2">[15]Global!#REF!</definedName>
    <definedName name="net_op_expenditure_per_RTK_2008" localSheetId="26">[15]Global!#REF!</definedName>
    <definedName name="net_op_expenditure_per_RTK_2008">[15]Global!#REF!</definedName>
    <definedName name="net_op_expenditure_per_RTK_2009" localSheetId="4">[15]Global!#REF!</definedName>
    <definedName name="net_op_expenditure_per_RTK_2009" localSheetId="15">[15]Global!#REF!</definedName>
    <definedName name="net_op_expenditure_per_RTK_2009" localSheetId="22">[15]Global!#REF!</definedName>
    <definedName name="net_op_expenditure_per_RTK_2009" localSheetId="5">[15]Global!#REF!</definedName>
    <definedName name="net_op_expenditure_per_RTK_2009" localSheetId="9">[15]Global!#REF!</definedName>
    <definedName name="net_op_expenditure_per_RTK_2009" localSheetId="2">[15]Global!#REF!</definedName>
    <definedName name="net_op_expenditure_per_RTK_2009" localSheetId="26">[15]Global!#REF!</definedName>
    <definedName name="net_op_expenditure_per_RTK_2009">[15]Global!#REF!</definedName>
    <definedName name="net_op_expenditure_per_RTK_2010" localSheetId="4">[15]Global!#REF!</definedName>
    <definedName name="net_op_expenditure_per_RTK_2010" localSheetId="15">[15]Global!#REF!</definedName>
    <definedName name="net_op_expenditure_per_RTK_2010" localSheetId="22">[15]Global!#REF!</definedName>
    <definedName name="net_op_expenditure_per_RTK_2010" localSheetId="5">[15]Global!#REF!</definedName>
    <definedName name="net_op_expenditure_per_RTK_2010" localSheetId="9">[15]Global!#REF!</definedName>
    <definedName name="net_op_expenditure_per_RTK_2010" localSheetId="2">[15]Global!#REF!</definedName>
    <definedName name="net_op_expenditure_per_RTK_2010" localSheetId="26">[15]Global!#REF!</definedName>
    <definedName name="net_op_expenditure_per_RTK_2010">[15]Global!#REF!</definedName>
    <definedName name="net_op_expenditure_per_RTK_comm" localSheetId="4">[15]Global!#REF!</definedName>
    <definedName name="net_op_expenditure_per_RTK_comm" localSheetId="15">[15]Global!#REF!</definedName>
    <definedName name="net_op_expenditure_per_RTK_comm" localSheetId="22">[15]Global!#REF!</definedName>
    <definedName name="net_op_expenditure_per_RTK_comm" localSheetId="5">[15]Global!#REF!</definedName>
    <definedName name="net_op_expenditure_per_RTK_comm" localSheetId="9">[15]Global!#REF!</definedName>
    <definedName name="net_op_expenditure_per_RTK_comm" localSheetId="2">[15]Global!#REF!</definedName>
    <definedName name="net_op_expenditure_per_RTK_comm" localSheetId="26">[15]Global!#REF!</definedName>
    <definedName name="net_op_expenditure_per_RTK_comm">[15]Global!#REF!</definedName>
    <definedName name="net_op_expenditure_per_RTM_1985" localSheetId="4">[15]Global!#REF!</definedName>
    <definedName name="net_op_expenditure_per_RTM_1985" localSheetId="15">[15]Global!#REF!</definedName>
    <definedName name="net_op_expenditure_per_RTM_1985" localSheetId="22">[15]Global!#REF!</definedName>
    <definedName name="net_op_expenditure_per_RTM_1985" localSheetId="5">[15]Global!#REF!</definedName>
    <definedName name="net_op_expenditure_per_RTM_1985" localSheetId="9">[15]Global!#REF!</definedName>
    <definedName name="net_op_expenditure_per_RTM_1985" localSheetId="2">[15]Global!#REF!</definedName>
    <definedName name="net_op_expenditure_per_RTM_1985" localSheetId="26">[15]Global!#REF!</definedName>
    <definedName name="net_op_expenditure_per_RTM_1985">[15]Global!#REF!</definedName>
    <definedName name="net_op_expenditure_per_RTM_1986" localSheetId="4">[15]Global!#REF!</definedName>
    <definedName name="net_op_expenditure_per_RTM_1986" localSheetId="15">[15]Global!#REF!</definedName>
    <definedName name="net_op_expenditure_per_RTM_1986" localSheetId="22">[15]Global!#REF!</definedName>
    <definedName name="net_op_expenditure_per_RTM_1986" localSheetId="5">[15]Global!#REF!</definedName>
    <definedName name="net_op_expenditure_per_RTM_1986" localSheetId="9">[15]Global!#REF!</definedName>
    <definedName name="net_op_expenditure_per_RTM_1986" localSheetId="2">[15]Global!#REF!</definedName>
    <definedName name="net_op_expenditure_per_RTM_1986" localSheetId="26">[15]Global!#REF!</definedName>
    <definedName name="net_op_expenditure_per_RTM_1986">[15]Global!#REF!</definedName>
    <definedName name="net_op_expenditure_per_RTM_1987" localSheetId="4">[15]Global!#REF!</definedName>
    <definedName name="net_op_expenditure_per_RTM_1987" localSheetId="15">[15]Global!#REF!</definedName>
    <definedName name="net_op_expenditure_per_RTM_1987" localSheetId="22">[15]Global!#REF!</definedName>
    <definedName name="net_op_expenditure_per_RTM_1987" localSheetId="5">[15]Global!#REF!</definedName>
    <definedName name="net_op_expenditure_per_RTM_1987" localSheetId="9">[15]Global!#REF!</definedName>
    <definedName name="net_op_expenditure_per_RTM_1987" localSheetId="2">[15]Global!#REF!</definedName>
    <definedName name="net_op_expenditure_per_RTM_1987" localSheetId="26">[15]Global!#REF!</definedName>
    <definedName name="net_op_expenditure_per_RTM_1987">[15]Global!#REF!</definedName>
    <definedName name="net_op_expenditure_per_RTM_1988" localSheetId="4">[15]Global!#REF!</definedName>
    <definedName name="net_op_expenditure_per_RTM_1988" localSheetId="15">[15]Global!#REF!</definedName>
    <definedName name="net_op_expenditure_per_RTM_1988" localSheetId="22">[15]Global!#REF!</definedName>
    <definedName name="net_op_expenditure_per_RTM_1988" localSheetId="5">[15]Global!#REF!</definedName>
    <definedName name="net_op_expenditure_per_RTM_1988" localSheetId="9">[15]Global!#REF!</definedName>
    <definedName name="net_op_expenditure_per_RTM_1988" localSheetId="2">[15]Global!#REF!</definedName>
    <definedName name="net_op_expenditure_per_RTM_1988" localSheetId="26">[15]Global!#REF!</definedName>
    <definedName name="net_op_expenditure_per_RTM_1988">[15]Global!#REF!</definedName>
    <definedName name="net_op_expenditure_per_RTM_1989" localSheetId="4">[15]Global!#REF!</definedName>
    <definedName name="net_op_expenditure_per_RTM_1989" localSheetId="15">[15]Global!#REF!</definedName>
    <definedName name="net_op_expenditure_per_RTM_1989" localSheetId="22">[15]Global!#REF!</definedName>
    <definedName name="net_op_expenditure_per_RTM_1989" localSheetId="5">[15]Global!#REF!</definedName>
    <definedName name="net_op_expenditure_per_RTM_1989" localSheetId="9">[15]Global!#REF!</definedName>
    <definedName name="net_op_expenditure_per_RTM_1989" localSheetId="2">[15]Global!#REF!</definedName>
    <definedName name="net_op_expenditure_per_RTM_1989" localSheetId="26">[15]Global!#REF!</definedName>
    <definedName name="net_op_expenditure_per_RTM_1989">[15]Global!#REF!</definedName>
    <definedName name="net_op_expenditure_per_RTM_1990" localSheetId="4">[15]Global!#REF!</definedName>
    <definedName name="net_op_expenditure_per_RTM_1990" localSheetId="15">[15]Global!#REF!</definedName>
    <definedName name="net_op_expenditure_per_RTM_1990" localSheetId="22">[15]Global!#REF!</definedName>
    <definedName name="net_op_expenditure_per_RTM_1990" localSheetId="5">[15]Global!#REF!</definedName>
    <definedName name="net_op_expenditure_per_RTM_1990" localSheetId="9">[15]Global!#REF!</definedName>
    <definedName name="net_op_expenditure_per_RTM_1990" localSheetId="2">[15]Global!#REF!</definedName>
    <definedName name="net_op_expenditure_per_RTM_1990" localSheetId="26">[15]Global!#REF!</definedName>
    <definedName name="net_op_expenditure_per_RTM_1990">[15]Global!#REF!</definedName>
    <definedName name="net_op_expenditure_per_RTM_1991" localSheetId="4">[15]Global!#REF!</definedName>
    <definedName name="net_op_expenditure_per_RTM_1991" localSheetId="15">[15]Global!#REF!</definedName>
    <definedName name="net_op_expenditure_per_RTM_1991" localSheetId="22">[15]Global!#REF!</definedName>
    <definedName name="net_op_expenditure_per_RTM_1991" localSheetId="5">[15]Global!#REF!</definedName>
    <definedName name="net_op_expenditure_per_RTM_1991" localSheetId="9">[15]Global!#REF!</definedName>
    <definedName name="net_op_expenditure_per_RTM_1991" localSheetId="2">[15]Global!#REF!</definedName>
    <definedName name="net_op_expenditure_per_RTM_1991" localSheetId="26">[15]Global!#REF!</definedName>
    <definedName name="net_op_expenditure_per_RTM_1991">[15]Global!#REF!</definedName>
    <definedName name="net_op_expenditure_per_RTM_1992" localSheetId="4">[15]Global!#REF!</definedName>
    <definedName name="net_op_expenditure_per_RTM_1992" localSheetId="15">[15]Global!#REF!</definedName>
    <definedName name="net_op_expenditure_per_RTM_1992" localSheetId="22">[15]Global!#REF!</definedName>
    <definedName name="net_op_expenditure_per_RTM_1992" localSheetId="5">[15]Global!#REF!</definedName>
    <definedName name="net_op_expenditure_per_RTM_1992" localSheetId="9">[15]Global!#REF!</definedName>
    <definedName name="net_op_expenditure_per_RTM_1992" localSheetId="2">[15]Global!#REF!</definedName>
    <definedName name="net_op_expenditure_per_RTM_1992" localSheetId="26">[15]Global!#REF!</definedName>
    <definedName name="net_op_expenditure_per_RTM_1992">[15]Global!#REF!</definedName>
    <definedName name="net_op_expenditure_per_RTM_1993" localSheetId="4">[15]Global!#REF!</definedName>
    <definedName name="net_op_expenditure_per_RTM_1993" localSheetId="15">[15]Global!#REF!</definedName>
    <definedName name="net_op_expenditure_per_RTM_1993" localSheetId="22">[15]Global!#REF!</definedName>
    <definedName name="net_op_expenditure_per_RTM_1993" localSheetId="5">[15]Global!#REF!</definedName>
    <definedName name="net_op_expenditure_per_RTM_1993" localSheetId="9">[15]Global!#REF!</definedName>
    <definedName name="net_op_expenditure_per_RTM_1993" localSheetId="2">[15]Global!#REF!</definedName>
    <definedName name="net_op_expenditure_per_RTM_1993" localSheetId="26">[15]Global!#REF!</definedName>
    <definedName name="net_op_expenditure_per_RTM_1993">[15]Global!#REF!</definedName>
    <definedName name="net_op_expenditure_per_RTM_1994" localSheetId="4">[15]Global!#REF!</definedName>
    <definedName name="net_op_expenditure_per_RTM_1994" localSheetId="15">[15]Global!#REF!</definedName>
    <definedName name="net_op_expenditure_per_RTM_1994" localSheetId="22">[15]Global!#REF!</definedName>
    <definedName name="net_op_expenditure_per_RTM_1994" localSheetId="5">[15]Global!#REF!</definedName>
    <definedName name="net_op_expenditure_per_RTM_1994" localSheetId="9">[15]Global!#REF!</definedName>
    <definedName name="net_op_expenditure_per_RTM_1994" localSheetId="2">[15]Global!#REF!</definedName>
    <definedName name="net_op_expenditure_per_RTM_1994" localSheetId="26">[15]Global!#REF!</definedName>
    <definedName name="net_op_expenditure_per_RTM_1994">[15]Global!#REF!</definedName>
    <definedName name="net_op_expenditure_per_RTM_1995" localSheetId="4">[15]Global!#REF!</definedName>
    <definedName name="net_op_expenditure_per_RTM_1995" localSheetId="15">[15]Global!#REF!</definedName>
    <definedName name="net_op_expenditure_per_RTM_1995" localSheetId="22">[15]Global!#REF!</definedName>
    <definedName name="net_op_expenditure_per_RTM_1995" localSheetId="5">[15]Global!#REF!</definedName>
    <definedName name="net_op_expenditure_per_RTM_1995" localSheetId="9">[15]Global!#REF!</definedName>
    <definedName name="net_op_expenditure_per_RTM_1995" localSheetId="2">[15]Global!#REF!</definedName>
    <definedName name="net_op_expenditure_per_RTM_1995" localSheetId="26">[15]Global!#REF!</definedName>
    <definedName name="net_op_expenditure_per_RTM_1995">[15]Global!#REF!</definedName>
    <definedName name="net_op_expenditure_per_RTM_1996" localSheetId="4">[15]Global!#REF!</definedName>
    <definedName name="net_op_expenditure_per_RTM_1996" localSheetId="15">[15]Global!#REF!</definedName>
    <definedName name="net_op_expenditure_per_RTM_1996" localSheetId="22">[15]Global!#REF!</definedName>
    <definedName name="net_op_expenditure_per_RTM_1996" localSheetId="5">[15]Global!#REF!</definedName>
    <definedName name="net_op_expenditure_per_RTM_1996" localSheetId="9">[15]Global!#REF!</definedName>
    <definedName name="net_op_expenditure_per_RTM_1996" localSheetId="2">[15]Global!#REF!</definedName>
    <definedName name="net_op_expenditure_per_RTM_1996" localSheetId="26">[15]Global!#REF!</definedName>
    <definedName name="net_op_expenditure_per_RTM_1996">[15]Global!#REF!</definedName>
    <definedName name="net_op_expenditure_per_RTM_1997" localSheetId="4">[15]Global!#REF!</definedName>
    <definedName name="net_op_expenditure_per_RTM_1997" localSheetId="15">[15]Global!#REF!</definedName>
    <definedName name="net_op_expenditure_per_RTM_1997" localSheetId="22">[15]Global!#REF!</definedName>
    <definedName name="net_op_expenditure_per_RTM_1997" localSheetId="5">[15]Global!#REF!</definedName>
    <definedName name="net_op_expenditure_per_RTM_1997" localSheetId="9">[15]Global!#REF!</definedName>
    <definedName name="net_op_expenditure_per_RTM_1997" localSheetId="2">[15]Global!#REF!</definedName>
    <definedName name="net_op_expenditure_per_RTM_1997" localSheetId="26">[15]Global!#REF!</definedName>
    <definedName name="net_op_expenditure_per_RTM_1997">[15]Global!#REF!</definedName>
    <definedName name="net_op_expenditure_per_RTM_1998" localSheetId="4">[15]Global!#REF!</definedName>
    <definedName name="net_op_expenditure_per_RTM_1998" localSheetId="15">[15]Global!#REF!</definedName>
    <definedName name="net_op_expenditure_per_RTM_1998" localSheetId="22">[15]Global!#REF!</definedName>
    <definedName name="net_op_expenditure_per_RTM_1998" localSheetId="5">[15]Global!#REF!</definedName>
    <definedName name="net_op_expenditure_per_RTM_1998" localSheetId="9">[15]Global!#REF!</definedName>
    <definedName name="net_op_expenditure_per_RTM_1998" localSheetId="2">[15]Global!#REF!</definedName>
    <definedName name="net_op_expenditure_per_RTM_1998" localSheetId="26">[15]Global!#REF!</definedName>
    <definedName name="net_op_expenditure_per_RTM_1998">[15]Global!#REF!</definedName>
    <definedName name="net_op_expenditure_per_RTM_1999" localSheetId="4">[15]Global!#REF!</definedName>
    <definedName name="net_op_expenditure_per_RTM_1999" localSheetId="15">[15]Global!#REF!</definedName>
    <definedName name="net_op_expenditure_per_RTM_1999" localSheetId="22">[15]Global!#REF!</definedName>
    <definedName name="net_op_expenditure_per_RTM_1999" localSheetId="5">[15]Global!#REF!</definedName>
    <definedName name="net_op_expenditure_per_RTM_1999" localSheetId="9">[15]Global!#REF!</definedName>
    <definedName name="net_op_expenditure_per_RTM_1999" localSheetId="2">[15]Global!#REF!</definedName>
    <definedName name="net_op_expenditure_per_RTM_1999" localSheetId="26">[15]Global!#REF!</definedName>
    <definedName name="net_op_expenditure_per_RTM_1999">[15]Global!#REF!</definedName>
    <definedName name="net_op_expenditure_per_RTM_2000" localSheetId="4">[15]Global!#REF!</definedName>
    <definedName name="net_op_expenditure_per_RTM_2000" localSheetId="15">[15]Global!#REF!</definedName>
    <definedName name="net_op_expenditure_per_RTM_2000" localSheetId="22">[15]Global!#REF!</definedName>
    <definedName name="net_op_expenditure_per_RTM_2000" localSheetId="5">[15]Global!#REF!</definedName>
    <definedName name="net_op_expenditure_per_RTM_2000" localSheetId="9">[15]Global!#REF!</definedName>
    <definedName name="net_op_expenditure_per_RTM_2000" localSheetId="2">[15]Global!#REF!</definedName>
    <definedName name="net_op_expenditure_per_RTM_2000" localSheetId="26">[15]Global!#REF!</definedName>
    <definedName name="net_op_expenditure_per_RTM_2000">[15]Global!#REF!</definedName>
    <definedName name="net_op_expenditure_per_RTM_2001" localSheetId="4">[15]Global!#REF!</definedName>
    <definedName name="net_op_expenditure_per_RTM_2001" localSheetId="15">[15]Global!#REF!</definedName>
    <definedName name="net_op_expenditure_per_RTM_2001" localSheetId="22">[15]Global!#REF!</definedName>
    <definedName name="net_op_expenditure_per_RTM_2001" localSheetId="5">[15]Global!#REF!</definedName>
    <definedName name="net_op_expenditure_per_RTM_2001" localSheetId="9">[15]Global!#REF!</definedName>
    <definedName name="net_op_expenditure_per_RTM_2001" localSheetId="2">[15]Global!#REF!</definedName>
    <definedName name="net_op_expenditure_per_RTM_2001" localSheetId="26">[15]Global!#REF!</definedName>
    <definedName name="net_op_expenditure_per_RTM_2001">[15]Global!#REF!</definedName>
    <definedName name="net_op_expenditure_per_RTM_2002" localSheetId="4">[15]Global!#REF!</definedName>
    <definedName name="net_op_expenditure_per_RTM_2002" localSheetId="15">[15]Global!#REF!</definedName>
    <definedName name="net_op_expenditure_per_RTM_2002" localSheetId="22">[15]Global!#REF!</definedName>
    <definedName name="net_op_expenditure_per_RTM_2002" localSheetId="5">[15]Global!#REF!</definedName>
    <definedName name="net_op_expenditure_per_RTM_2002" localSheetId="9">[15]Global!#REF!</definedName>
    <definedName name="net_op_expenditure_per_RTM_2002" localSheetId="2">[15]Global!#REF!</definedName>
    <definedName name="net_op_expenditure_per_RTM_2002" localSheetId="26">[15]Global!#REF!</definedName>
    <definedName name="net_op_expenditure_per_RTM_2002">[15]Global!#REF!</definedName>
    <definedName name="net_op_expenditure_per_RTM_2003" localSheetId="4">[15]Global!#REF!</definedName>
    <definedName name="net_op_expenditure_per_RTM_2003" localSheetId="15">[15]Global!#REF!</definedName>
    <definedName name="net_op_expenditure_per_RTM_2003" localSheetId="22">[15]Global!#REF!</definedName>
    <definedName name="net_op_expenditure_per_RTM_2003" localSheetId="5">[15]Global!#REF!</definedName>
    <definedName name="net_op_expenditure_per_RTM_2003" localSheetId="9">[15]Global!#REF!</definedName>
    <definedName name="net_op_expenditure_per_RTM_2003" localSheetId="2">[15]Global!#REF!</definedName>
    <definedName name="net_op_expenditure_per_RTM_2003" localSheetId="26">[15]Global!#REF!</definedName>
    <definedName name="net_op_expenditure_per_RTM_2003">[15]Global!#REF!</definedName>
    <definedName name="net_op_expenditure_per_RTM_2004" localSheetId="4">[15]Global!#REF!</definedName>
    <definedName name="net_op_expenditure_per_RTM_2004" localSheetId="15">[15]Global!#REF!</definedName>
    <definedName name="net_op_expenditure_per_RTM_2004" localSheetId="22">[15]Global!#REF!</definedName>
    <definedName name="net_op_expenditure_per_RTM_2004" localSheetId="5">[15]Global!#REF!</definedName>
    <definedName name="net_op_expenditure_per_RTM_2004" localSheetId="9">[15]Global!#REF!</definedName>
    <definedName name="net_op_expenditure_per_RTM_2004" localSheetId="2">[15]Global!#REF!</definedName>
    <definedName name="net_op_expenditure_per_RTM_2004" localSheetId="26">[15]Global!#REF!</definedName>
    <definedName name="net_op_expenditure_per_RTM_2004">[15]Global!#REF!</definedName>
    <definedName name="net_op_expenditure_per_RTM_2005" localSheetId="4">[15]Global!#REF!</definedName>
    <definedName name="net_op_expenditure_per_RTM_2005" localSheetId="15">[15]Global!#REF!</definedName>
    <definedName name="net_op_expenditure_per_RTM_2005" localSheetId="22">[15]Global!#REF!</definedName>
    <definedName name="net_op_expenditure_per_RTM_2005" localSheetId="5">[15]Global!#REF!</definedName>
    <definedName name="net_op_expenditure_per_RTM_2005" localSheetId="9">[15]Global!#REF!</definedName>
    <definedName name="net_op_expenditure_per_RTM_2005" localSheetId="2">[15]Global!#REF!</definedName>
    <definedName name="net_op_expenditure_per_RTM_2005" localSheetId="26">[15]Global!#REF!</definedName>
    <definedName name="net_op_expenditure_per_RTM_2005">[15]Global!#REF!</definedName>
    <definedName name="net_op_expenditure_per_RTM_2006" localSheetId="4">[15]Global!#REF!</definedName>
    <definedName name="net_op_expenditure_per_RTM_2006" localSheetId="15">[15]Global!#REF!</definedName>
    <definedName name="net_op_expenditure_per_RTM_2006" localSheetId="22">[15]Global!#REF!</definedName>
    <definedName name="net_op_expenditure_per_RTM_2006" localSheetId="5">[15]Global!#REF!</definedName>
    <definedName name="net_op_expenditure_per_RTM_2006" localSheetId="9">[15]Global!#REF!</definedName>
    <definedName name="net_op_expenditure_per_RTM_2006" localSheetId="2">[15]Global!#REF!</definedName>
    <definedName name="net_op_expenditure_per_RTM_2006" localSheetId="26">[15]Global!#REF!</definedName>
    <definedName name="net_op_expenditure_per_RTM_2006">[15]Global!#REF!</definedName>
    <definedName name="net_op_expenditure_per_RTM_2007" localSheetId="4">[15]Global!#REF!</definedName>
    <definedName name="net_op_expenditure_per_RTM_2007" localSheetId="15">[15]Global!#REF!</definedName>
    <definedName name="net_op_expenditure_per_RTM_2007" localSheetId="22">[15]Global!#REF!</definedName>
    <definedName name="net_op_expenditure_per_RTM_2007" localSheetId="5">[15]Global!#REF!</definedName>
    <definedName name="net_op_expenditure_per_RTM_2007" localSheetId="9">[15]Global!#REF!</definedName>
    <definedName name="net_op_expenditure_per_RTM_2007" localSheetId="2">[15]Global!#REF!</definedName>
    <definedName name="net_op_expenditure_per_RTM_2007" localSheetId="26">[15]Global!#REF!</definedName>
    <definedName name="net_op_expenditure_per_RTM_2007">[15]Global!#REF!</definedName>
    <definedName name="net_op_expenditure_per_RTM_2008" localSheetId="4">[15]Global!#REF!</definedName>
    <definedName name="net_op_expenditure_per_RTM_2008" localSheetId="15">[15]Global!#REF!</definedName>
    <definedName name="net_op_expenditure_per_RTM_2008" localSheetId="22">[15]Global!#REF!</definedName>
    <definedName name="net_op_expenditure_per_RTM_2008" localSheetId="5">[15]Global!#REF!</definedName>
    <definedName name="net_op_expenditure_per_RTM_2008" localSheetId="9">[15]Global!#REF!</definedName>
    <definedName name="net_op_expenditure_per_RTM_2008" localSheetId="2">[15]Global!#REF!</definedName>
    <definedName name="net_op_expenditure_per_RTM_2008" localSheetId="26">[15]Global!#REF!</definedName>
    <definedName name="net_op_expenditure_per_RTM_2008">[15]Global!#REF!</definedName>
    <definedName name="net_op_expenditure_per_RTM_2009" localSheetId="4">[15]Global!#REF!</definedName>
    <definedName name="net_op_expenditure_per_RTM_2009" localSheetId="15">[15]Global!#REF!</definedName>
    <definedName name="net_op_expenditure_per_RTM_2009" localSheetId="22">[15]Global!#REF!</definedName>
    <definedName name="net_op_expenditure_per_RTM_2009" localSheetId="5">[15]Global!#REF!</definedName>
    <definedName name="net_op_expenditure_per_RTM_2009" localSheetId="9">[15]Global!#REF!</definedName>
    <definedName name="net_op_expenditure_per_RTM_2009" localSheetId="2">[15]Global!#REF!</definedName>
    <definedName name="net_op_expenditure_per_RTM_2009" localSheetId="26">[15]Global!#REF!</definedName>
    <definedName name="net_op_expenditure_per_RTM_2009">[15]Global!#REF!</definedName>
    <definedName name="net_op_expenditure_per_RTM_2010" localSheetId="4">[15]Global!#REF!</definedName>
    <definedName name="net_op_expenditure_per_RTM_2010" localSheetId="15">[15]Global!#REF!</definedName>
    <definedName name="net_op_expenditure_per_RTM_2010" localSheetId="22">[15]Global!#REF!</definedName>
    <definedName name="net_op_expenditure_per_RTM_2010" localSheetId="5">[15]Global!#REF!</definedName>
    <definedName name="net_op_expenditure_per_RTM_2010" localSheetId="9">[15]Global!#REF!</definedName>
    <definedName name="net_op_expenditure_per_RTM_2010" localSheetId="2">[15]Global!#REF!</definedName>
    <definedName name="net_op_expenditure_per_RTM_2010" localSheetId="26">[15]Global!#REF!</definedName>
    <definedName name="net_op_expenditure_per_RTM_2010">[15]Global!#REF!</definedName>
    <definedName name="net_op_expenditure_per_RTM_comm" localSheetId="4">[15]Global!#REF!</definedName>
    <definedName name="net_op_expenditure_per_RTM_comm" localSheetId="15">[15]Global!#REF!</definedName>
    <definedName name="net_op_expenditure_per_RTM_comm" localSheetId="22">[15]Global!#REF!</definedName>
    <definedName name="net_op_expenditure_per_RTM_comm" localSheetId="5">[15]Global!#REF!</definedName>
    <definedName name="net_op_expenditure_per_RTM_comm" localSheetId="9">[15]Global!#REF!</definedName>
    <definedName name="net_op_expenditure_per_RTM_comm" localSheetId="2">[15]Global!#REF!</definedName>
    <definedName name="net_op_expenditure_per_RTM_comm" localSheetId="26">[15]Global!#REF!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5">#REF!</definedName>
    <definedName name="Net_profit" localSheetId="22">#REF!</definedName>
    <definedName name="Net_profit" localSheetId="5">#REF!</definedName>
    <definedName name="Net_profit" localSheetId="9">#REF!</definedName>
    <definedName name="Net_profit" localSheetId="2">#REF!</definedName>
    <definedName name="Net_profit" localSheetId="26">#REF!</definedName>
    <definedName name="Net_profit">#REF!</definedName>
    <definedName name="Net_Profit_after_Minorities" localSheetId="4">#REF!</definedName>
    <definedName name="Net_Profit_after_Minorities" localSheetId="15">#REF!</definedName>
    <definedName name="Net_Profit_after_Minorities" localSheetId="22">#REF!</definedName>
    <definedName name="Net_Profit_after_Minorities" localSheetId="5">#REF!</definedName>
    <definedName name="Net_Profit_after_Minorities" localSheetId="9">#REF!</definedName>
    <definedName name="Net_Profit_after_Minorities" localSheetId="2">#REF!</definedName>
    <definedName name="Net_Profit_after_Minorities" localSheetId="26">#REF!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5">#REF!</definedName>
    <definedName name="Net_Working_Capital" localSheetId="22">#REF!</definedName>
    <definedName name="Net_Working_Capital" localSheetId="5">#REF!</definedName>
    <definedName name="Net_Working_Capital" localSheetId="9">#REF!</definedName>
    <definedName name="Net_Working_Capital" localSheetId="2">#REF!</definedName>
    <definedName name="Net_Working_Capital" localSheetId="26">#REF!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5">#REF!</definedName>
    <definedName name="Net_Worth_Share__DM" localSheetId="22">#REF!</definedName>
    <definedName name="Net_Worth_Share__DM" localSheetId="5">#REF!</definedName>
    <definedName name="Net_Worth_Share__DM" localSheetId="9">#REF!</definedName>
    <definedName name="Net_Worth_Share__DM" localSheetId="2">#REF!</definedName>
    <definedName name="Net_Worth_Share__DM" localSheetId="26">#REF!</definedName>
    <definedName name="Net_Worth_Share__DM">#REF!</definedName>
    <definedName name="NETSALES" localSheetId="4">#REF!</definedName>
    <definedName name="NETSALES" localSheetId="15">#REF!</definedName>
    <definedName name="NETSALES" localSheetId="22">#REF!</definedName>
    <definedName name="NETSALES" localSheetId="5">#REF!</definedName>
    <definedName name="NETSALES" localSheetId="9">#REF!</definedName>
    <definedName name="NETSALES" localSheetId="2">#REF!</definedName>
    <definedName name="NETSALES" localSheetId="26">#REF!</definedName>
    <definedName name="NETSALES">#REF!</definedName>
    <definedName name="nettoskuld" localSheetId="4">[7]bilisva!#REF!</definedName>
    <definedName name="nettoskuld" localSheetId="15">[7]bilisva!#REF!</definedName>
    <definedName name="nettoskuld" localSheetId="22">[7]bilisva!#REF!</definedName>
    <definedName name="nettoskuld" localSheetId="5">[7]bilisva!#REF!</definedName>
    <definedName name="nettoskuld" localSheetId="9">[7]bilisva!#REF!</definedName>
    <definedName name="nettoskuld" localSheetId="2">[7]bilisva!#REF!</definedName>
    <definedName name="nettoskuld" localSheetId="26">[7]bilisva!#REF!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5">#REF!</definedName>
    <definedName name="NIBDEBT" localSheetId="22">#REF!</definedName>
    <definedName name="NIBDEBT" localSheetId="5">#REF!</definedName>
    <definedName name="NIBDEBT" localSheetId="9">#REF!</definedName>
    <definedName name="NIBDEBT" localSheetId="2">#REF!</definedName>
    <definedName name="NIBDEBT" localSheetId="26">#REF!</definedName>
    <definedName name="NIBDEBT">#REF!</definedName>
    <definedName name="NINT" localSheetId="4">#REF!</definedName>
    <definedName name="NINT" localSheetId="15">#REF!</definedName>
    <definedName name="NINT" localSheetId="22">#REF!</definedName>
    <definedName name="NINT" localSheetId="5">#REF!</definedName>
    <definedName name="NINT" localSheetId="9">#REF!</definedName>
    <definedName name="NINT" localSheetId="2">#REF!</definedName>
    <definedName name="NINT" localSheetId="26">#REF!</definedName>
    <definedName name="NINT">#REF!</definedName>
    <definedName name="NOK">[2]CCY!$D$762</definedName>
    <definedName name="Non_recurring_costs" localSheetId="4">#REF!</definedName>
    <definedName name="Non_recurring_costs" localSheetId="15">#REF!</definedName>
    <definedName name="Non_recurring_costs" localSheetId="22">#REF!</definedName>
    <definedName name="Non_recurring_costs" localSheetId="5">#REF!</definedName>
    <definedName name="Non_recurring_costs" localSheetId="9">#REF!</definedName>
    <definedName name="Non_recurring_costs" localSheetId="2">#REF!</definedName>
    <definedName name="Non_recurring_costs" localSheetId="26">#REF!</definedName>
    <definedName name="Non_recurring_costs">#REF!</definedName>
    <definedName name="Non_recurring_income" localSheetId="4">#REF!</definedName>
    <definedName name="Non_recurring_income" localSheetId="15">#REF!</definedName>
    <definedName name="Non_recurring_income" localSheetId="22">#REF!</definedName>
    <definedName name="Non_recurring_income" localSheetId="5">#REF!</definedName>
    <definedName name="Non_recurring_income" localSheetId="9">#REF!</definedName>
    <definedName name="Non_recurring_income" localSheetId="2">#REF!</definedName>
    <definedName name="Non_recurring_income" localSheetId="26">#REF!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5">[8]NOPAT_VDF!#REF!</definedName>
    <definedName name="NOPAT_growth_avg" localSheetId="22">[8]NOPAT_VDF!#REF!</definedName>
    <definedName name="NOPAT_growth_avg" localSheetId="5">[8]NOPAT_VDF!#REF!</definedName>
    <definedName name="NOPAT_growth_avg" localSheetId="9">[8]NOPAT_VDF!#REF!</definedName>
    <definedName name="NOPAT_growth_avg" localSheetId="2">[8]NOPAT_VDF!#REF!</definedName>
    <definedName name="NOPAT_growth_avg" localSheetId="26">[8]NOPAT_VDF!#REF!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5">[8]NOPAT_VDF!#REF!</definedName>
    <definedName name="NOPAT_Share" localSheetId="22">[8]NOPAT_VDF!#REF!</definedName>
    <definedName name="NOPAT_Share" localSheetId="5">[8]NOPAT_VDF!#REF!</definedName>
    <definedName name="NOPAT_Share" localSheetId="9">[8]NOPAT_VDF!#REF!</definedName>
    <definedName name="NOPAT_Share" localSheetId="2">[8]NOPAT_VDF!#REF!</definedName>
    <definedName name="NOPAT_Share" localSheetId="26">[8]NOPAT_VDF!#REF!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5">'[3]DCF old'!#REF!</definedName>
    <definedName name="noplat_impg" localSheetId="22">'[3]DCF old'!#REF!</definedName>
    <definedName name="noplat_impg" localSheetId="5">'[3]DCF old'!#REF!</definedName>
    <definedName name="noplat_impg" localSheetId="9">'[3]DCF old'!#REF!</definedName>
    <definedName name="noplat_impg" localSheetId="2">'[3]DCF old'!#REF!</definedName>
    <definedName name="noplat_impg" localSheetId="26">'[3]DCF old'!#REF!</definedName>
    <definedName name="noplat_impg">'[3]DCF old'!#REF!</definedName>
    <definedName name="noplat_p2">'[3]DCF old'!$V$13</definedName>
    <definedName name="noplat_value" localSheetId="4">'[3]DCF old'!#REF!</definedName>
    <definedName name="noplat_value" localSheetId="15">'[3]DCF old'!#REF!</definedName>
    <definedName name="noplat_value" localSheetId="22">'[3]DCF old'!#REF!</definedName>
    <definedName name="noplat_value" localSheetId="5">'[3]DCF old'!#REF!</definedName>
    <definedName name="noplat_value" localSheetId="9">'[3]DCF old'!#REF!</definedName>
    <definedName name="noplat_value" localSheetId="2">'[3]DCF old'!#REF!</definedName>
    <definedName name="noplat_value" localSheetId="26">'[3]DCF old'!#REF!</definedName>
    <definedName name="noplat_value">'[3]DCF old'!#REF!</definedName>
    <definedName name="norm_eq_ratio" localSheetId="4">'[3]DCF old'!#REF!</definedName>
    <definedName name="norm_eq_ratio" localSheetId="15">'[3]DCF old'!#REF!</definedName>
    <definedName name="norm_eq_ratio" localSheetId="22">'[3]DCF old'!#REF!</definedName>
    <definedName name="norm_eq_ratio" localSheetId="5">'[3]DCF old'!#REF!</definedName>
    <definedName name="norm_eq_ratio" localSheetId="9">'[3]DCF old'!#REF!</definedName>
    <definedName name="norm_eq_ratio" localSheetId="2">'[3]DCF old'!#REF!</definedName>
    <definedName name="norm_eq_ratio" localSheetId="26">'[3]DCF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5">#REF!</definedName>
    <definedName name="Normal_est" localSheetId="22">#REF!</definedName>
    <definedName name="Normal_est" localSheetId="5">#REF!</definedName>
    <definedName name="Normal_est" localSheetId="9">#REF!</definedName>
    <definedName name="Normal_est" localSheetId="2">#REF!</definedName>
    <definedName name="Normal_est" localSheetId="26">#REF!</definedName>
    <definedName name="Normal_est">#REF!</definedName>
    <definedName name="NormalYear" localSheetId="4">#REF!</definedName>
    <definedName name="NormalYear" localSheetId="15">#REF!</definedName>
    <definedName name="NormalYear" localSheetId="22">#REF!</definedName>
    <definedName name="NormalYear" localSheetId="5">#REF!</definedName>
    <definedName name="NormalYear" localSheetId="9">#REF!</definedName>
    <definedName name="NormalYear" localSheetId="2">#REF!</definedName>
    <definedName name="NormalYear" localSheetId="26">#REF!</definedName>
    <definedName name="NormalYear">#REF!</definedName>
    <definedName name="North_America" localSheetId="4">#REF!</definedName>
    <definedName name="North_America" localSheetId="15">#REF!</definedName>
    <definedName name="North_America" localSheetId="22">#REF!</definedName>
    <definedName name="North_America" localSheetId="5">#REF!</definedName>
    <definedName name="North_America" localSheetId="9">#REF!</definedName>
    <definedName name="North_America" localSheetId="2">#REF!</definedName>
    <definedName name="North_America" localSheetId="26">#REF!</definedName>
    <definedName name="North_America">#REF!</definedName>
    <definedName name="North_America_w" localSheetId="4">#REF!</definedName>
    <definedName name="North_America_w" localSheetId="15">#REF!</definedName>
    <definedName name="North_America_w" localSheetId="22">#REF!</definedName>
    <definedName name="North_America_w" localSheetId="5">#REF!</definedName>
    <definedName name="North_America_w" localSheetId="9">#REF!</definedName>
    <definedName name="North_America_w" localSheetId="2">#REF!</definedName>
    <definedName name="North_America_w" localSheetId="26">#REF!</definedName>
    <definedName name="North_America_w">#REF!</definedName>
    <definedName name="nos" localSheetId="4">'[3]DCF old'!#REF!</definedName>
    <definedName name="nos" localSheetId="15">'[3]DCF old'!#REF!</definedName>
    <definedName name="nos" localSheetId="22">'[3]DCF old'!#REF!</definedName>
    <definedName name="nos" localSheetId="5">'[3]DCF old'!#REF!</definedName>
    <definedName name="nos" localSheetId="9">'[3]DCF old'!#REF!</definedName>
    <definedName name="nos" localSheetId="2">'[3]DCF old'!#REF!</definedName>
    <definedName name="nos" localSheetId="26">'[3]DCF old'!#REF!</definedName>
    <definedName name="nos">'[3]DCF old'!#REF!</definedName>
    <definedName name="nos_fd" localSheetId="4">'[3]DCF old'!#REF!</definedName>
    <definedName name="nos_fd" localSheetId="15">'[3]DCF old'!#REF!</definedName>
    <definedName name="nos_fd" localSheetId="22">'[3]DCF old'!#REF!</definedName>
    <definedName name="nos_fd" localSheetId="5">'[3]DCF old'!#REF!</definedName>
    <definedName name="nos_fd" localSheetId="9">'[3]DCF old'!#REF!</definedName>
    <definedName name="nos_fd" localSheetId="2">'[3]DCF old'!#REF!</definedName>
    <definedName name="nos_fd" localSheetId="26">'[3]DCF old'!#REF!</definedName>
    <definedName name="nos_fd">'[3]DCF old'!#REF!</definedName>
    <definedName name="noshares">'[3]DCF old'!$C$24</definedName>
    <definedName name="Nosint" localSheetId="4">#REF!</definedName>
    <definedName name="Nosint" localSheetId="15">#REF!</definedName>
    <definedName name="Nosint" localSheetId="22">#REF!</definedName>
    <definedName name="Nosint" localSheetId="5">#REF!</definedName>
    <definedName name="Nosint" localSheetId="9">#REF!</definedName>
    <definedName name="Nosint" localSheetId="2">#REF!</definedName>
    <definedName name="Nosint" localSheetId="26">#REF!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5">#REF!</definedName>
    <definedName name="NWC" localSheetId="22">#REF!</definedName>
    <definedName name="NWC" localSheetId="5">#REF!</definedName>
    <definedName name="NWC" localSheetId="9">#REF!</definedName>
    <definedName name="NWC" localSheetId="2">#REF!</definedName>
    <definedName name="NWC" localSheetId="26">#REF!</definedName>
    <definedName name="NWC">#REF!</definedName>
    <definedName name="Nyckeltal" localSheetId="4">#REF!</definedName>
    <definedName name="Nyckeltal" localSheetId="15">#REF!</definedName>
    <definedName name="Nyckeltal" localSheetId="22">#REF!</definedName>
    <definedName name="Nyckeltal" localSheetId="5">#REF!</definedName>
    <definedName name="Nyckeltal" localSheetId="9">#REF!</definedName>
    <definedName name="Nyckeltal" localSheetId="2">#REF!</definedName>
    <definedName name="Nyckeltal" localSheetId="26">#REF!</definedName>
    <definedName name="Nyckeltal">#REF!</definedName>
    <definedName name="Obs_00" localSheetId="4">#REF!</definedName>
    <definedName name="Obs_00" localSheetId="15">#REF!</definedName>
    <definedName name="Obs_00" localSheetId="22">#REF!</definedName>
    <definedName name="Obs_00" localSheetId="5">#REF!</definedName>
    <definedName name="Obs_00" localSheetId="9">#REF!</definedName>
    <definedName name="Obs_00" localSheetId="2">#REF!</definedName>
    <definedName name="Obs_00" localSheetId="26">#REF!</definedName>
    <definedName name="Obs_00">#REF!</definedName>
    <definedName name="Obs_001" localSheetId="4">#REF!</definedName>
    <definedName name="Obs_001" localSheetId="15">#REF!</definedName>
    <definedName name="Obs_001" localSheetId="22">#REF!</definedName>
    <definedName name="Obs_001" localSheetId="5">#REF!</definedName>
    <definedName name="Obs_001" localSheetId="9">#REF!</definedName>
    <definedName name="Obs_001" localSheetId="2">#REF!</definedName>
    <definedName name="Obs_001" localSheetId="26">#REF!</definedName>
    <definedName name="Obs_001">#REF!</definedName>
    <definedName name="Obs_002" localSheetId="4">#REF!</definedName>
    <definedName name="Obs_002" localSheetId="15">#REF!</definedName>
    <definedName name="Obs_002" localSheetId="22">#REF!</definedName>
    <definedName name="Obs_002" localSheetId="5">#REF!</definedName>
    <definedName name="Obs_002" localSheetId="9">#REF!</definedName>
    <definedName name="Obs_002" localSheetId="2">#REF!</definedName>
    <definedName name="Obs_002" localSheetId="26">#REF!</definedName>
    <definedName name="Obs_002">#REF!</definedName>
    <definedName name="Obs_003" localSheetId="4">#REF!</definedName>
    <definedName name="Obs_003" localSheetId="15">#REF!</definedName>
    <definedName name="Obs_003" localSheetId="22">#REF!</definedName>
    <definedName name="Obs_003" localSheetId="5">#REF!</definedName>
    <definedName name="Obs_003" localSheetId="9">#REF!</definedName>
    <definedName name="Obs_003" localSheetId="2">#REF!</definedName>
    <definedName name="Obs_003" localSheetId="26">#REF!</definedName>
    <definedName name="Obs_003">#REF!</definedName>
    <definedName name="Obs_004" localSheetId="4">#REF!</definedName>
    <definedName name="Obs_004" localSheetId="15">#REF!</definedName>
    <definedName name="Obs_004" localSheetId="22">#REF!</definedName>
    <definedName name="Obs_004" localSheetId="5">#REF!</definedName>
    <definedName name="Obs_004" localSheetId="9">#REF!</definedName>
    <definedName name="Obs_004" localSheetId="2">#REF!</definedName>
    <definedName name="Obs_004" localSheetId="26">#REF!</definedName>
    <definedName name="Obs_004">#REF!</definedName>
    <definedName name="Obs_01" localSheetId="4">#REF!</definedName>
    <definedName name="Obs_01" localSheetId="15">#REF!</definedName>
    <definedName name="Obs_01" localSheetId="22">#REF!</definedName>
    <definedName name="Obs_01" localSheetId="5">#REF!</definedName>
    <definedName name="Obs_01" localSheetId="9">#REF!</definedName>
    <definedName name="Obs_01" localSheetId="2">#REF!</definedName>
    <definedName name="Obs_01" localSheetId="26">#REF!</definedName>
    <definedName name="Obs_01">#REF!</definedName>
    <definedName name="Obs_011" localSheetId="4">#REF!</definedName>
    <definedName name="Obs_011" localSheetId="15">#REF!</definedName>
    <definedName name="Obs_011" localSheetId="22">#REF!</definedName>
    <definedName name="Obs_011" localSheetId="5">#REF!</definedName>
    <definedName name="Obs_011" localSheetId="9">#REF!</definedName>
    <definedName name="Obs_011" localSheetId="2">#REF!</definedName>
    <definedName name="Obs_011" localSheetId="26">#REF!</definedName>
    <definedName name="Obs_011">#REF!</definedName>
    <definedName name="Obs_012" localSheetId="4">#REF!</definedName>
    <definedName name="Obs_012" localSheetId="15">#REF!</definedName>
    <definedName name="Obs_012" localSheetId="22">#REF!</definedName>
    <definedName name="Obs_012" localSheetId="5">#REF!</definedName>
    <definedName name="Obs_012" localSheetId="9">#REF!</definedName>
    <definedName name="Obs_012" localSheetId="2">#REF!</definedName>
    <definedName name="Obs_012" localSheetId="26">#REF!</definedName>
    <definedName name="Obs_012">#REF!</definedName>
    <definedName name="Obs_013" localSheetId="4">#REF!</definedName>
    <definedName name="Obs_013" localSheetId="15">#REF!</definedName>
    <definedName name="Obs_013" localSheetId="22">#REF!</definedName>
    <definedName name="Obs_013" localSheetId="5">#REF!</definedName>
    <definedName name="Obs_013" localSheetId="9">#REF!</definedName>
    <definedName name="Obs_013" localSheetId="2">#REF!</definedName>
    <definedName name="Obs_013" localSheetId="26">#REF!</definedName>
    <definedName name="Obs_013">#REF!</definedName>
    <definedName name="Obs_014" localSheetId="4">#REF!</definedName>
    <definedName name="Obs_014" localSheetId="15">#REF!</definedName>
    <definedName name="Obs_014" localSheetId="22">#REF!</definedName>
    <definedName name="Obs_014" localSheetId="5">#REF!</definedName>
    <definedName name="Obs_014" localSheetId="9">#REF!</definedName>
    <definedName name="Obs_014" localSheetId="2">#REF!</definedName>
    <definedName name="Obs_014" localSheetId="26">#REF!</definedName>
    <definedName name="Obs_014">#REF!</definedName>
    <definedName name="Obs_02" localSheetId="4">#REF!</definedName>
    <definedName name="Obs_02" localSheetId="15">#REF!</definedName>
    <definedName name="Obs_02" localSheetId="22">#REF!</definedName>
    <definedName name="Obs_02" localSheetId="5">#REF!</definedName>
    <definedName name="Obs_02" localSheetId="9">#REF!</definedName>
    <definedName name="Obs_02" localSheetId="2">#REF!</definedName>
    <definedName name="Obs_02" localSheetId="26">#REF!</definedName>
    <definedName name="Obs_02">#REF!</definedName>
    <definedName name="Obs_021" localSheetId="4">#REF!</definedName>
    <definedName name="Obs_021" localSheetId="15">#REF!</definedName>
    <definedName name="Obs_021" localSheetId="22">#REF!</definedName>
    <definedName name="Obs_021" localSheetId="5">#REF!</definedName>
    <definedName name="Obs_021" localSheetId="9">#REF!</definedName>
    <definedName name="Obs_021" localSheetId="2">#REF!</definedName>
    <definedName name="Obs_021" localSheetId="26">#REF!</definedName>
    <definedName name="Obs_021">#REF!</definedName>
    <definedName name="Obs_022" localSheetId="4">#REF!</definedName>
    <definedName name="Obs_022" localSheetId="15">#REF!</definedName>
    <definedName name="Obs_022" localSheetId="22">#REF!</definedName>
    <definedName name="Obs_022" localSheetId="5">#REF!</definedName>
    <definedName name="Obs_022" localSheetId="9">#REF!</definedName>
    <definedName name="Obs_022" localSheetId="2">#REF!</definedName>
    <definedName name="Obs_022" localSheetId="26">#REF!</definedName>
    <definedName name="Obs_022">#REF!</definedName>
    <definedName name="Obs_023" localSheetId="4">#REF!</definedName>
    <definedName name="Obs_023" localSheetId="15">#REF!</definedName>
    <definedName name="Obs_023" localSheetId="22">#REF!</definedName>
    <definedName name="Obs_023" localSheetId="5">#REF!</definedName>
    <definedName name="Obs_023" localSheetId="9">#REF!</definedName>
    <definedName name="Obs_023" localSheetId="2">#REF!</definedName>
    <definedName name="Obs_023" localSheetId="26">#REF!</definedName>
    <definedName name="Obs_023">#REF!</definedName>
    <definedName name="Obs_024" localSheetId="4">#REF!</definedName>
    <definedName name="Obs_024" localSheetId="15">#REF!</definedName>
    <definedName name="Obs_024" localSheetId="22">#REF!</definedName>
    <definedName name="Obs_024" localSheetId="5">#REF!</definedName>
    <definedName name="Obs_024" localSheetId="9">#REF!</definedName>
    <definedName name="Obs_024" localSheetId="2">#REF!</definedName>
    <definedName name="Obs_024" localSheetId="26">#REF!</definedName>
    <definedName name="Obs_024">#REF!</definedName>
    <definedName name="Obs_03" localSheetId="4">#REF!</definedName>
    <definedName name="Obs_03" localSheetId="15">#REF!</definedName>
    <definedName name="Obs_03" localSheetId="22">#REF!</definedName>
    <definedName name="Obs_03" localSheetId="5">#REF!</definedName>
    <definedName name="Obs_03" localSheetId="9">#REF!</definedName>
    <definedName name="Obs_03" localSheetId="2">#REF!</definedName>
    <definedName name="Obs_03" localSheetId="26">#REF!</definedName>
    <definedName name="Obs_03">#REF!</definedName>
    <definedName name="Obs_031" localSheetId="4">#REF!</definedName>
    <definedName name="Obs_031" localSheetId="15">#REF!</definedName>
    <definedName name="Obs_031" localSheetId="22">#REF!</definedName>
    <definedName name="Obs_031" localSheetId="5">#REF!</definedName>
    <definedName name="Obs_031" localSheetId="9">#REF!</definedName>
    <definedName name="Obs_031" localSheetId="2">#REF!</definedName>
    <definedName name="Obs_031" localSheetId="26">#REF!</definedName>
    <definedName name="Obs_031">#REF!</definedName>
    <definedName name="Obs_032" localSheetId="4">#REF!</definedName>
    <definedName name="Obs_032" localSheetId="15">#REF!</definedName>
    <definedName name="Obs_032" localSheetId="22">#REF!</definedName>
    <definedName name="Obs_032" localSheetId="5">#REF!</definedName>
    <definedName name="Obs_032" localSheetId="9">#REF!</definedName>
    <definedName name="Obs_032" localSheetId="2">#REF!</definedName>
    <definedName name="Obs_032" localSheetId="26">#REF!</definedName>
    <definedName name="Obs_032">#REF!</definedName>
    <definedName name="Obs_033" localSheetId="4">#REF!</definedName>
    <definedName name="Obs_033" localSheetId="15">#REF!</definedName>
    <definedName name="Obs_033" localSheetId="22">#REF!</definedName>
    <definedName name="Obs_033" localSheetId="5">#REF!</definedName>
    <definedName name="Obs_033" localSheetId="9">#REF!</definedName>
    <definedName name="Obs_033" localSheetId="2">#REF!</definedName>
    <definedName name="Obs_033" localSheetId="26">#REF!</definedName>
    <definedName name="Obs_033">#REF!</definedName>
    <definedName name="Obs_034" localSheetId="4">#REF!</definedName>
    <definedName name="Obs_034" localSheetId="15">#REF!</definedName>
    <definedName name="Obs_034" localSheetId="22">#REF!</definedName>
    <definedName name="Obs_034" localSheetId="5">#REF!</definedName>
    <definedName name="Obs_034" localSheetId="9">#REF!</definedName>
    <definedName name="Obs_034" localSheetId="2">#REF!</definedName>
    <definedName name="Obs_034" localSheetId="26">#REF!</definedName>
    <definedName name="Obs_034">#REF!</definedName>
    <definedName name="Obs_04" localSheetId="4">#REF!</definedName>
    <definedName name="Obs_04" localSheetId="15">#REF!</definedName>
    <definedName name="Obs_04" localSheetId="22">#REF!</definedName>
    <definedName name="Obs_04" localSheetId="5">#REF!</definedName>
    <definedName name="Obs_04" localSheetId="9">#REF!</definedName>
    <definedName name="Obs_04" localSheetId="2">#REF!</definedName>
    <definedName name="Obs_04" localSheetId="26">#REF!</definedName>
    <definedName name="Obs_04">#REF!</definedName>
    <definedName name="Obs_05" localSheetId="4">#REF!</definedName>
    <definedName name="Obs_05" localSheetId="15">#REF!</definedName>
    <definedName name="Obs_05" localSheetId="22">#REF!</definedName>
    <definedName name="Obs_05" localSheetId="5">#REF!</definedName>
    <definedName name="Obs_05" localSheetId="9">#REF!</definedName>
    <definedName name="Obs_05" localSheetId="2">#REF!</definedName>
    <definedName name="Obs_05" localSheetId="26">#REF!</definedName>
    <definedName name="Obs_05">#REF!</definedName>
    <definedName name="Obs_06" localSheetId="4">#REF!</definedName>
    <definedName name="Obs_06" localSheetId="15">#REF!</definedName>
    <definedName name="Obs_06" localSheetId="22">#REF!</definedName>
    <definedName name="Obs_06" localSheetId="5">#REF!</definedName>
    <definedName name="Obs_06" localSheetId="9">#REF!</definedName>
    <definedName name="Obs_06" localSheetId="2">#REF!</definedName>
    <definedName name="Obs_06" localSheetId="26">#REF!</definedName>
    <definedName name="Obs_06">#REF!</definedName>
    <definedName name="Obs_07" localSheetId="4">#REF!</definedName>
    <definedName name="Obs_07" localSheetId="15">#REF!</definedName>
    <definedName name="Obs_07" localSheetId="22">#REF!</definedName>
    <definedName name="Obs_07" localSheetId="5">#REF!</definedName>
    <definedName name="Obs_07" localSheetId="9">#REF!</definedName>
    <definedName name="Obs_07" localSheetId="2">#REF!</definedName>
    <definedName name="Obs_07" localSheetId="26">#REF!</definedName>
    <definedName name="Obs_07">#REF!</definedName>
    <definedName name="Obs_08" localSheetId="4">#REF!</definedName>
    <definedName name="Obs_08" localSheetId="15">#REF!</definedName>
    <definedName name="Obs_08" localSheetId="22">#REF!</definedName>
    <definedName name="Obs_08" localSheetId="5">#REF!</definedName>
    <definedName name="Obs_08" localSheetId="9">#REF!</definedName>
    <definedName name="Obs_08" localSheetId="2">#REF!</definedName>
    <definedName name="Obs_08" localSheetId="26">#REF!</definedName>
    <definedName name="Obs_08">#REF!</definedName>
    <definedName name="Obs_09" localSheetId="4">#REF!</definedName>
    <definedName name="Obs_09" localSheetId="15">#REF!</definedName>
    <definedName name="Obs_09" localSheetId="22">#REF!</definedName>
    <definedName name="Obs_09" localSheetId="5">#REF!</definedName>
    <definedName name="Obs_09" localSheetId="9">#REF!</definedName>
    <definedName name="Obs_09" localSheetId="2">#REF!</definedName>
    <definedName name="Obs_09" localSheetId="26">#REF!</definedName>
    <definedName name="Obs_09">#REF!</definedName>
    <definedName name="Obs_10" localSheetId="4">#REF!</definedName>
    <definedName name="Obs_10" localSheetId="15">#REF!</definedName>
    <definedName name="Obs_10" localSheetId="22">#REF!</definedName>
    <definedName name="Obs_10" localSheetId="5">#REF!</definedName>
    <definedName name="Obs_10" localSheetId="9">#REF!</definedName>
    <definedName name="Obs_10" localSheetId="2">#REF!</definedName>
    <definedName name="Obs_10" localSheetId="26">#REF!</definedName>
    <definedName name="Obs_10">#REF!</definedName>
    <definedName name="Obs_11" localSheetId="4">#REF!</definedName>
    <definedName name="Obs_11" localSheetId="15">#REF!</definedName>
    <definedName name="Obs_11" localSheetId="22">#REF!</definedName>
    <definedName name="Obs_11" localSheetId="5">#REF!</definedName>
    <definedName name="Obs_11" localSheetId="9">#REF!</definedName>
    <definedName name="Obs_11" localSheetId="2">#REF!</definedName>
    <definedName name="Obs_11" localSheetId="26">#REF!</definedName>
    <definedName name="Obs_11">#REF!</definedName>
    <definedName name="Obs_12" localSheetId="4">#REF!</definedName>
    <definedName name="Obs_12" localSheetId="15">#REF!</definedName>
    <definedName name="Obs_12" localSheetId="22">#REF!</definedName>
    <definedName name="Obs_12" localSheetId="5">#REF!</definedName>
    <definedName name="Obs_12" localSheetId="9">#REF!</definedName>
    <definedName name="Obs_12" localSheetId="2">#REF!</definedName>
    <definedName name="Obs_12" localSheetId="26">#REF!</definedName>
    <definedName name="Obs_12">#REF!</definedName>
    <definedName name="Obs_97" localSheetId="4">#REF!</definedName>
    <definedName name="Obs_97" localSheetId="15">#REF!</definedName>
    <definedName name="Obs_97" localSheetId="22">#REF!</definedName>
    <definedName name="Obs_97" localSheetId="5">#REF!</definedName>
    <definedName name="Obs_97" localSheetId="9">#REF!</definedName>
    <definedName name="Obs_97" localSheetId="2">#REF!</definedName>
    <definedName name="Obs_97" localSheetId="26">#REF!</definedName>
    <definedName name="Obs_97">#REF!</definedName>
    <definedName name="Obs_971" localSheetId="4">#REF!</definedName>
    <definedName name="Obs_971" localSheetId="15">#REF!</definedName>
    <definedName name="Obs_971" localSheetId="22">#REF!</definedName>
    <definedName name="Obs_971" localSheetId="5">#REF!</definedName>
    <definedName name="Obs_971" localSheetId="9">#REF!</definedName>
    <definedName name="Obs_971" localSheetId="2">#REF!</definedName>
    <definedName name="Obs_971" localSheetId="26">#REF!</definedName>
    <definedName name="Obs_971">#REF!</definedName>
    <definedName name="Obs_972" localSheetId="4">#REF!</definedName>
    <definedName name="Obs_972" localSheetId="15">#REF!</definedName>
    <definedName name="Obs_972" localSheetId="22">#REF!</definedName>
    <definedName name="Obs_972" localSheetId="5">#REF!</definedName>
    <definedName name="Obs_972" localSheetId="9">#REF!</definedName>
    <definedName name="Obs_972" localSheetId="2">#REF!</definedName>
    <definedName name="Obs_972" localSheetId="26">#REF!</definedName>
    <definedName name="Obs_972">#REF!</definedName>
    <definedName name="Obs_973" localSheetId="4">#REF!</definedName>
    <definedName name="Obs_973" localSheetId="15">#REF!</definedName>
    <definedName name="Obs_973" localSheetId="22">#REF!</definedName>
    <definedName name="Obs_973" localSheetId="5">#REF!</definedName>
    <definedName name="Obs_973" localSheetId="9">#REF!</definedName>
    <definedName name="Obs_973" localSheetId="2">#REF!</definedName>
    <definedName name="Obs_973" localSheetId="26">#REF!</definedName>
    <definedName name="Obs_973">#REF!</definedName>
    <definedName name="Obs_974" localSheetId="4">#REF!</definedName>
    <definedName name="Obs_974" localSheetId="15">#REF!</definedName>
    <definedName name="Obs_974" localSheetId="22">#REF!</definedName>
    <definedName name="Obs_974" localSheetId="5">#REF!</definedName>
    <definedName name="Obs_974" localSheetId="9">#REF!</definedName>
    <definedName name="Obs_974" localSheetId="2">#REF!</definedName>
    <definedName name="Obs_974" localSheetId="26">#REF!</definedName>
    <definedName name="Obs_974">#REF!</definedName>
    <definedName name="Obs_98" localSheetId="4">#REF!</definedName>
    <definedName name="Obs_98" localSheetId="15">#REF!</definedName>
    <definedName name="Obs_98" localSheetId="22">#REF!</definedName>
    <definedName name="Obs_98" localSheetId="5">#REF!</definedName>
    <definedName name="Obs_98" localSheetId="9">#REF!</definedName>
    <definedName name="Obs_98" localSheetId="2">#REF!</definedName>
    <definedName name="Obs_98" localSheetId="26">#REF!</definedName>
    <definedName name="Obs_98">#REF!</definedName>
    <definedName name="Obs_981" localSheetId="4">#REF!</definedName>
    <definedName name="Obs_981" localSheetId="15">#REF!</definedName>
    <definedName name="Obs_981" localSheetId="22">#REF!</definedName>
    <definedName name="Obs_981" localSheetId="5">#REF!</definedName>
    <definedName name="Obs_981" localSheetId="9">#REF!</definedName>
    <definedName name="Obs_981" localSheetId="2">#REF!</definedName>
    <definedName name="Obs_981" localSheetId="26">#REF!</definedName>
    <definedName name="Obs_981">#REF!</definedName>
    <definedName name="Obs_982" localSheetId="4">#REF!</definedName>
    <definedName name="Obs_982" localSheetId="15">#REF!</definedName>
    <definedName name="Obs_982" localSheetId="22">#REF!</definedName>
    <definedName name="Obs_982" localSheetId="5">#REF!</definedName>
    <definedName name="Obs_982" localSheetId="9">#REF!</definedName>
    <definedName name="Obs_982" localSheetId="2">#REF!</definedName>
    <definedName name="Obs_982" localSheetId="26">#REF!</definedName>
    <definedName name="Obs_982">#REF!</definedName>
    <definedName name="Obs_983" localSheetId="4">#REF!</definedName>
    <definedName name="Obs_983" localSheetId="15">#REF!</definedName>
    <definedName name="Obs_983" localSheetId="22">#REF!</definedName>
    <definedName name="Obs_983" localSheetId="5">#REF!</definedName>
    <definedName name="Obs_983" localSheetId="9">#REF!</definedName>
    <definedName name="Obs_983" localSheetId="2">#REF!</definedName>
    <definedName name="Obs_983" localSheetId="26">#REF!</definedName>
    <definedName name="Obs_983">#REF!</definedName>
    <definedName name="Obs_984" localSheetId="4">#REF!</definedName>
    <definedName name="Obs_984" localSheetId="15">#REF!</definedName>
    <definedName name="Obs_984" localSheetId="22">#REF!</definedName>
    <definedName name="Obs_984" localSheetId="5">#REF!</definedName>
    <definedName name="Obs_984" localSheetId="9">#REF!</definedName>
    <definedName name="Obs_984" localSheetId="2">#REF!</definedName>
    <definedName name="Obs_984" localSheetId="26">#REF!</definedName>
    <definedName name="Obs_984">#REF!</definedName>
    <definedName name="Obs_99" localSheetId="4">#REF!</definedName>
    <definedName name="Obs_99" localSheetId="15">#REF!</definedName>
    <definedName name="Obs_99" localSheetId="22">#REF!</definedName>
    <definedName name="Obs_99" localSheetId="5">#REF!</definedName>
    <definedName name="Obs_99" localSheetId="9">#REF!</definedName>
    <definedName name="Obs_99" localSheetId="2">#REF!</definedName>
    <definedName name="Obs_99" localSheetId="26">#REF!</definedName>
    <definedName name="Obs_99">#REF!</definedName>
    <definedName name="Obs_991" localSheetId="4">#REF!</definedName>
    <definedName name="Obs_991" localSheetId="15">#REF!</definedName>
    <definedName name="Obs_991" localSheetId="22">#REF!</definedName>
    <definedName name="Obs_991" localSheetId="5">#REF!</definedName>
    <definedName name="Obs_991" localSheetId="9">#REF!</definedName>
    <definedName name="Obs_991" localSheetId="2">#REF!</definedName>
    <definedName name="Obs_991" localSheetId="26">#REF!</definedName>
    <definedName name="Obs_991">#REF!</definedName>
    <definedName name="Obs_992" localSheetId="4">#REF!</definedName>
    <definedName name="Obs_992" localSheetId="15">#REF!</definedName>
    <definedName name="Obs_992" localSheetId="22">#REF!</definedName>
    <definedName name="Obs_992" localSheetId="5">#REF!</definedName>
    <definedName name="Obs_992" localSheetId="9">#REF!</definedName>
    <definedName name="Obs_992" localSheetId="2">#REF!</definedName>
    <definedName name="Obs_992" localSheetId="26">#REF!</definedName>
    <definedName name="Obs_992">#REF!</definedName>
    <definedName name="Obs_993" localSheetId="4">#REF!</definedName>
    <definedName name="Obs_993" localSheetId="15">#REF!</definedName>
    <definedName name="Obs_993" localSheetId="22">#REF!</definedName>
    <definedName name="Obs_993" localSheetId="5">#REF!</definedName>
    <definedName name="Obs_993" localSheetId="9">#REF!</definedName>
    <definedName name="Obs_993" localSheetId="2">#REF!</definedName>
    <definedName name="Obs_993" localSheetId="26">#REF!</definedName>
    <definedName name="Obs_993">#REF!</definedName>
    <definedName name="Obs_994" localSheetId="4">#REF!</definedName>
    <definedName name="Obs_994" localSheetId="15">#REF!</definedName>
    <definedName name="Obs_994" localSheetId="22">#REF!</definedName>
    <definedName name="Obs_994" localSheetId="5">#REF!</definedName>
    <definedName name="Obs_994" localSheetId="9">#REF!</definedName>
    <definedName name="Obs_994" localSheetId="2">#REF!</definedName>
    <definedName name="Obs_994" localSheetId="26">#REF!</definedName>
    <definedName name="Obs_994">#REF!</definedName>
    <definedName name="Obs_Costs" localSheetId="4">#REF!</definedName>
    <definedName name="Obs_Costs" localSheetId="15">#REF!</definedName>
    <definedName name="Obs_Costs" localSheetId="22">#REF!</definedName>
    <definedName name="Obs_Costs" localSheetId="5">#REF!</definedName>
    <definedName name="Obs_Costs" localSheetId="9">#REF!</definedName>
    <definedName name="Obs_Costs" localSheetId="2">#REF!</definedName>
    <definedName name="Obs_Costs" localSheetId="26">#REF!</definedName>
    <definedName name="Obs_Costs">#REF!</definedName>
    <definedName name="Obs_Costs_Nordic" localSheetId="4">#REF!</definedName>
    <definedName name="Obs_Costs_Nordic" localSheetId="15">#REF!</definedName>
    <definedName name="Obs_Costs_Nordic" localSheetId="22">#REF!</definedName>
    <definedName name="Obs_Costs_Nordic" localSheetId="5">#REF!</definedName>
    <definedName name="Obs_Costs_Nordic" localSheetId="9">#REF!</definedName>
    <definedName name="Obs_Costs_Nordic" localSheetId="2">#REF!</definedName>
    <definedName name="Obs_Costs_Nordic" localSheetId="26">#REF!</definedName>
    <definedName name="Obs_Costs_Nordic">#REF!</definedName>
    <definedName name="Obs_Costs_North_America" localSheetId="4">#REF!</definedName>
    <definedName name="Obs_Costs_North_America" localSheetId="15">#REF!</definedName>
    <definedName name="Obs_Costs_North_America" localSheetId="22">#REF!</definedName>
    <definedName name="Obs_Costs_North_America" localSheetId="5">#REF!</definedName>
    <definedName name="Obs_Costs_North_America" localSheetId="9">#REF!</definedName>
    <definedName name="Obs_Costs_North_America" localSheetId="2">#REF!</definedName>
    <definedName name="Obs_Costs_North_America" localSheetId="26">#REF!</definedName>
    <definedName name="Obs_Costs_North_America">#REF!</definedName>
    <definedName name="Obs_Costs_ROE" localSheetId="4">#REF!</definedName>
    <definedName name="Obs_Costs_ROE" localSheetId="15">#REF!</definedName>
    <definedName name="Obs_Costs_ROE" localSheetId="22">#REF!</definedName>
    <definedName name="Obs_Costs_ROE" localSheetId="5">#REF!</definedName>
    <definedName name="Obs_Costs_ROE" localSheetId="9">#REF!</definedName>
    <definedName name="Obs_Costs_ROE" localSheetId="2">#REF!</definedName>
    <definedName name="Obs_Costs_ROE" localSheetId="26">#REF!</definedName>
    <definedName name="Obs_Costs_ROE">#REF!</definedName>
    <definedName name="Obs_EBITA" localSheetId="4">#REF!</definedName>
    <definedName name="Obs_EBITA" localSheetId="15">#REF!</definedName>
    <definedName name="Obs_EBITA" localSheetId="22">#REF!</definedName>
    <definedName name="Obs_EBITA" localSheetId="5">#REF!</definedName>
    <definedName name="Obs_EBITA" localSheetId="9">#REF!</definedName>
    <definedName name="Obs_EBITA" localSheetId="2">#REF!</definedName>
    <definedName name="Obs_EBITA" localSheetId="26">#REF!</definedName>
    <definedName name="Obs_EBITA">#REF!</definedName>
    <definedName name="Obs_EBITA_Baltics" localSheetId="4">#REF!</definedName>
    <definedName name="Obs_EBITA_Baltics" localSheetId="15">#REF!</definedName>
    <definedName name="Obs_EBITA_Baltics" localSheetId="22">#REF!</definedName>
    <definedName name="Obs_EBITA_Baltics" localSheetId="5">#REF!</definedName>
    <definedName name="Obs_EBITA_Baltics" localSheetId="9">#REF!</definedName>
    <definedName name="Obs_EBITA_Baltics" localSheetId="2">#REF!</definedName>
    <definedName name="Obs_EBITA_Baltics" localSheetId="26">#REF!</definedName>
    <definedName name="Obs_EBITA_Baltics">#REF!</definedName>
    <definedName name="Obs_EBITA_Canada" localSheetId="4">#REF!</definedName>
    <definedName name="Obs_EBITA_Canada" localSheetId="15">#REF!</definedName>
    <definedName name="Obs_EBITA_Canada" localSheetId="22">#REF!</definedName>
    <definedName name="Obs_EBITA_Canada" localSheetId="5">#REF!</definedName>
    <definedName name="Obs_EBITA_Canada" localSheetId="9">#REF!</definedName>
    <definedName name="Obs_EBITA_Canada" localSheetId="2">#REF!</definedName>
    <definedName name="Obs_EBITA_Canada" localSheetId="26">#REF!</definedName>
    <definedName name="Obs_EBITA_Canada">#REF!</definedName>
    <definedName name="Obs_EBITA_Communications" localSheetId="4">#REF!</definedName>
    <definedName name="Obs_EBITA_Communications" localSheetId="15">#REF!</definedName>
    <definedName name="Obs_EBITA_Communications" localSheetId="22">#REF!</definedName>
    <definedName name="Obs_EBITA_Communications" localSheetId="5">#REF!</definedName>
    <definedName name="Obs_EBITA_Communications" localSheetId="9">#REF!</definedName>
    <definedName name="Obs_EBITA_Communications" localSheetId="2">#REF!</definedName>
    <definedName name="Obs_EBITA_Communications" localSheetId="26">#REF!</definedName>
    <definedName name="Obs_EBITA_Communications">#REF!</definedName>
    <definedName name="Obs_EBITA_Denmark" localSheetId="4">#REF!</definedName>
    <definedName name="Obs_EBITA_Denmark" localSheetId="15">#REF!</definedName>
    <definedName name="Obs_EBITA_Denmark" localSheetId="22">#REF!</definedName>
    <definedName name="Obs_EBITA_Denmark" localSheetId="5">#REF!</definedName>
    <definedName name="Obs_EBITA_Denmark" localSheetId="9">#REF!</definedName>
    <definedName name="Obs_EBITA_Denmark" localSheetId="2">#REF!</definedName>
    <definedName name="Obs_EBITA_Denmark" localSheetId="26">#REF!</definedName>
    <definedName name="Obs_EBITA_Denmark">#REF!</definedName>
    <definedName name="Obs_EBITA_Finland" localSheetId="4">#REF!</definedName>
    <definedName name="Obs_EBITA_Finland" localSheetId="15">#REF!</definedName>
    <definedName name="Obs_EBITA_Finland" localSheetId="22">#REF!</definedName>
    <definedName name="Obs_EBITA_Finland" localSheetId="5">#REF!</definedName>
    <definedName name="Obs_EBITA_Finland" localSheetId="9">#REF!</definedName>
    <definedName name="Obs_EBITA_Finland" localSheetId="2">#REF!</definedName>
    <definedName name="Obs_EBITA_Finland" localSheetId="26">#REF!</definedName>
    <definedName name="Obs_EBITA_Finland">#REF!</definedName>
    <definedName name="Obs_EBITA_Germany" localSheetId="4">#REF!</definedName>
    <definedName name="Obs_EBITA_Germany" localSheetId="15">#REF!</definedName>
    <definedName name="Obs_EBITA_Germany" localSheetId="22">#REF!</definedName>
    <definedName name="Obs_EBITA_Germany" localSheetId="5">#REF!</definedName>
    <definedName name="Obs_EBITA_Germany" localSheetId="9">#REF!</definedName>
    <definedName name="Obs_EBITA_Germany" localSheetId="2">#REF!</definedName>
    <definedName name="Obs_EBITA_Germany" localSheetId="26">#REF!</definedName>
    <definedName name="Obs_EBITA_Germany">#REF!</definedName>
    <definedName name="Obs_EBITA_Ireland" localSheetId="4">#REF!</definedName>
    <definedName name="Obs_EBITA_Ireland" localSheetId="15">#REF!</definedName>
    <definedName name="Obs_EBITA_Ireland" localSheetId="22">#REF!</definedName>
    <definedName name="Obs_EBITA_Ireland" localSheetId="5">#REF!</definedName>
    <definedName name="Obs_EBITA_Ireland" localSheetId="9">#REF!</definedName>
    <definedName name="Obs_EBITA_Ireland" localSheetId="2">#REF!</definedName>
    <definedName name="Obs_EBITA_Ireland" localSheetId="26">#REF!</definedName>
    <definedName name="Obs_EBITA_Ireland">#REF!</definedName>
    <definedName name="Obs_EBITA_Media_Intelligence" localSheetId="4">#REF!</definedName>
    <definedName name="Obs_EBITA_Media_Intelligence" localSheetId="15">#REF!</definedName>
    <definedName name="Obs_EBITA_Media_Intelligence" localSheetId="22">#REF!</definedName>
    <definedName name="Obs_EBITA_Media_Intelligence" localSheetId="5">#REF!</definedName>
    <definedName name="Obs_EBITA_Media_Intelligence" localSheetId="9">#REF!</definedName>
    <definedName name="Obs_EBITA_Media_Intelligence" localSheetId="2">#REF!</definedName>
    <definedName name="Obs_EBITA_Media_Intelligence" localSheetId="26">#REF!</definedName>
    <definedName name="Obs_EBITA_Media_Intelligence">#REF!</definedName>
    <definedName name="Obs_EBITA_Nordic" localSheetId="4">#REF!</definedName>
    <definedName name="Obs_EBITA_Nordic" localSheetId="15">#REF!</definedName>
    <definedName name="Obs_EBITA_Nordic" localSheetId="22">#REF!</definedName>
    <definedName name="Obs_EBITA_Nordic" localSheetId="5">#REF!</definedName>
    <definedName name="Obs_EBITA_Nordic" localSheetId="9">#REF!</definedName>
    <definedName name="Obs_EBITA_Nordic" localSheetId="2">#REF!</definedName>
    <definedName name="Obs_EBITA_Nordic" localSheetId="26">#REF!</definedName>
    <definedName name="Obs_EBITA_Nordic">#REF!</definedName>
    <definedName name="Obs_EBITA_North_America" localSheetId="4">#REF!</definedName>
    <definedName name="Obs_EBITA_North_America" localSheetId="15">#REF!</definedName>
    <definedName name="Obs_EBITA_North_America" localSheetId="22">#REF!</definedName>
    <definedName name="Obs_EBITA_North_America" localSheetId="5">#REF!</definedName>
    <definedName name="Obs_EBITA_North_America" localSheetId="9">#REF!</definedName>
    <definedName name="Obs_EBITA_North_America" localSheetId="2">#REF!</definedName>
    <definedName name="Obs_EBITA_North_America" localSheetId="26">#REF!</definedName>
    <definedName name="Obs_EBITA_North_America">#REF!</definedName>
    <definedName name="Obs_EBITA_Norway" localSheetId="4">#REF!</definedName>
    <definedName name="Obs_EBITA_Norway" localSheetId="15">#REF!</definedName>
    <definedName name="Obs_EBITA_Norway" localSheetId="22">#REF!</definedName>
    <definedName name="Obs_EBITA_Norway" localSheetId="5">#REF!</definedName>
    <definedName name="Obs_EBITA_Norway" localSheetId="9">#REF!</definedName>
    <definedName name="Obs_EBITA_Norway" localSheetId="2">#REF!</definedName>
    <definedName name="Obs_EBITA_Norway" localSheetId="26">#REF!</definedName>
    <definedName name="Obs_EBITA_Norway">#REF!</definedName>
    <definedName name="Obs_EBITA_Portugal" localSheetId="4">#REF!</definedName>
    <definedName name="Obs_EBITA_Portugal" localSheetId="15">#REF!</definedName>
    <definedName name="Obs_EBITA_Portugal" localSheetId="22">#REF!</definedName>
    <definedName name="Obs_EBITA_Portugal" localSheetId="5">#REF!</definedName>
    <definedName name="Obs_EBITA_Portugal" localSheetId="9">#REF!</definedName>
    <definedName name="Obs_EBITA_Portugal" localSheetId="2">#REF!</definedName>
    <definedName name="Obs_EBITA_Portugal" localSheetId="26">#REF!</definedName>
    <definedName name="Obs_EBITA_Portugal">#REF!</definedName>
    <definedName name="Obs_EBITA_ROE" localSheetId="4">#REF!</definedName>
    <definedName name="Obs_EBITA_ROE" localSheetId="15">#REF!</definedName>
    <definedName name="Obs_EBITA_ROE" localSheetId="22">#REF!</definedName>
    <definedName name="Obs_EBITA_ROE" localSheetId="5">#REF!</definedName>
    <definedName name="Obs_EBITA_ROE" localSheetId="9">#REF!</definedName>
    <definedName name="Obs_EBITA_ROE" localSheetId="2">#REF!</definedName>
    <definedName name="Obs_EBITA_ROE" localSheetId="26">#REF!</definedName>
    <definedName name="Obs_EBITA_ROE">#REF!</definedName>
    <definedName name="Obs_EBITA_Sweden" localSheetId="4">#REF!</definedName>
    <definedName name="Obs_EBITA_Sweden" localSheetId="15">#REF!</definedName>
    <definedName name="Obs_EBITA_Sweden" localSheetId="22">#REF!</definedName>
    <definedName name="Obs_EBITA_Sweden" localSheetId="5">#REF!</definedName>
    <definedName name="Obs_EBITA_Sweden" localSheetId="9">#REF!</definedName>
    <definedName name="Obs_EBITA_Sweden" localSheetId="2">#REF!</definedName>
    <definedName name="Obs_EBITA_Sweden" localSheetId="26">#REF!</definedName>
    <definedName name="Obs_EBITA_Sweden">#REF!</definedName>
    <definedName name="Obs_EBITA_UK" localSheetId="4">#REF!</definedName>
    <definedName name="Obs_EBITA_UK" localSheetId="15">#REF!</definedName>
    <definedName name="Obs_EBITA_UK" localSheetId="22">#REF!</definedName>
    <definedName name="Obs_EBITA_UK" localSheetId="5">#REF!</definedName>
    <definedName name="Obs_EBITA_UK" localSheetId="9">#REF!</definedName>
    <definedName name="Obs_EBITA_UK" localSheetId="2">#REF!</definedName>
    <definedName name="Obs_EBITA_UK" localSheetId="26">#REF!</definedName>
    <definedName name="Obs_EBITA_UK">#REF!</definedName>
    <definedName name="Obs_EBITA_USA" localSheetId="4">#REF!</definedName>
    <definedName name="Obs_EBITA_USA" localSheetId="15">#REF!</definedName>
    <definedName name="Obs_EBITA_USA" localSheetId="22">#REF!</definedName>
    <definedName name="Obs_EBITA_USA" localSheetId="5">#REF!</definedName>
    <definedName name="Obs_EBITA_USA" localSheetId="9">#REF!</definedName>
    <definedName name="Obs_EBITA_USA" localSheetId="2">#REF!</definedName>
    <definedName name="Obs_EBITA_USA" localSheetId="26">#REF!</definedName>
    <definedName name="Obs_EBITA_USA">#REF!</definedName>
    <definedName name="Obs_Org_Growth" localSheetId="4">#REF!</definedName>
    <definedName name="Obs_Org_Growth" localSheetId="15">#REF!</definedName>
    <definedName name="Obs_Org_Growth" localSheetId="22">#REF!</definedName>
    <definedName name="Obs_Org_Growth" localSheetId="5">#REF!</definedName>
    <definedName name="Obs_Org_Growth" localSheetId="9">#REF!</definedName>
    <definedName name="Obs_Org_Growth" localSheetId="2">#REF!</definedName>
    <definedName name="Obs_Org_Growth" localSheetId="26">#REF!</definedName>
    <definedName name="Obs_Org_Growth">#REF!</definedName>
    <definedName name="Obs_Org_Growth_Nordic" localSheetId="4">#REF!</definedName>
    <definedName name="Obs_Org_Growth_Nordic" localSheetId="15">#REF!</definedName>
    <definedName name="Obs_Org_Growth_Nordic" localSheetId="22">#REF!</definedName>
    <definedName name="Obs_Org_Growth_Nordic" localSheetId="5">#REF!</definedName>
    <definedName name="Obs_Org_Growth_Nordic" localSheetId="9">#REF!</definedName>
    <definedName name="Obs_Org_Growth_Nordic" localSheetId="2">#REF!</definedName>
    <definedName name="Obs_Org_Growth_Nordic" localSheetId="26">#REF!</definedName>
    <definedName name="Obs_Org_Growth_Nordic">#REF!</definedName>
    <definedName name="Obs_Org_Growth_North_America" localSheetId="4">#REF!</definedName>
    <definedName name="Obs_Org_Growth_North_America" localSheetId="15">#REF!</definedName>
    <definedName name="Obs_Org_Growth_North_America" localSheetId="22">#REF!</definedName>
    <definedName name="Obs_Org_Growth_North_America" localSheetId="5">#REF!</definedName>
    <definedName name="Obs_Org_Growth_North_America" localSheetId="9">#REF!</definedName>
    <definedName name="Obs_Org_Growth_North_America" localSheetId="2">#REF!</definedName>
    <definedName name="Obs_Org_Growth_North_America" localSheetId="26">#REF!</definedName>
    <definedName name="Obs_Org_Growth_North_America">#REF!</definedName>
    <definedName name="Obs_Org_Growth_ROE" localSheetId="4">#REF!</definedName>
    <definedName name="Obs_Org_Growth_ROE" localSheetId="15">#REF!</definedName>
    <definedName name="Obs_Org_Growth_ROE" localSheetId="22">#REF!</definedName>
    <definedName name="Obs_Org_Growth_ROE" localSheetId="5">#REF!</definedName>
    <definedName name="Obs_Org_Growth_ROE" localSheetId="9">#REF!</definedName>
    <definedName name="Obs_Org_Growth_ROE" localSheetId="2">#REF!</definedName>
    <definedName name="Obs_Org_Growth_ROE" localSheetId="26">#REF!</definedName>
    <definedName name="Obs_Org_Growth_ROE">#REF!</definedName>
    <definedName name="Obs_Sales" localSheetId="4">#REF!</definedName>
    <definedName name="Obs_Sales" localSheetId="15">#REF!</definedName>
    <definedName name="Obs_Sales" localSheetId="22">#REF!</definedName>
    <definedName name="Obs_Sales" localSheetId="5">#REF!</definedName>
    <definedName name="Obs_Sales" localSheetId="9">#REF!</definedName>
    <definedName name="Obs_Sales" localSheetId="2">#REF!</definedName>
    <definedName name="Obs_Sales" localSheetId="26">#REF!</definedName>
    <definedName name="Obs_Sales">#REF!</definedName>
    <definedName name="Obs_Sales_Baltics" localSheetId="4">#REF!</definedName>
    <definedName name="Obs_Sales_Baltics" localSheetId="15">#REF!</definedName>
    <definedName name="Obs_Sales_Baltics" localSheetId="22">#REF!</definedName>
    <definedName name="Obs_Sales_Baltics" localSheetId="5">#REF!</definedName>
    <definedName name="Obs_Sales_Baltics" localSheetId="9">#REF!</definedName>
    <definedName name="Obs_Sales_Baltics" localSheetId="2">#REF!</definedName>
    <definedName name="Obs_Sales_Baltics" localSheetId="26">#REF!</definedName>
    <definedName name="Obs_Sales_Baltics">#REF!</definedName>
    <definedName name="Obs_Sales_Canada" localSheetId="4">#REF!</definedName>
    <definedName name="Obs_Sales_Canada" localSheetId="15">#REF!</definedName>
    <definedName name="Obs_Sales_Canada" localSheetId="22">#REF!</definedName>
    <definedName name="Obs_Sales_Canada" localSheetId="5">#REF!</definedName>
    <definedName name="Obs_Sales_Canada" localSheetId="9">#REF!</definedName>
    <definedName name="Obs_Sales_Canada" localSheetId="2">#REF!</definedName>
    <definedName name="Obs_Sales_Canada" localSheetId="26">#REF!</definedName>
    <definedName name="Obs_Sales_Canada">#REF!</definedName>
    <definedName name="Obs_Sales_Communications" localSheetId="4">#REF!</definedName>
    <definedName name="Obs_Sales_Communications" localSheetId="15">#REF!</definedName>
    <definedName name="Obs_Sales_Communications" localSheetId="22">#REF!</definedName>
    <definedName name="Obs_Sales_Communications" localSheetId="5">#REF!</definedName>
    <definedName name="Obs_Sales_Communications" localSheetId="9">#REF!</definedName>
    <definedName name="Obs_Sales_Communications" localSheetId="2">#REF!</definedName>
    <definedName name="Obs_Sales_Communications" localSheetId="26">#REF!</definedName>
    <definedName name="Obs_Sales_Communications">#REF!</definedName>
    <definedName name="Obs_Sales_Denmark" localSheetId="4">#REF!</definedName>
    <definedName name="Obs_Sales_Denmark" localSheetId="15">#REF!</definedName>
    <definedName name="Obs_Sales_Denmark" localSheetId="22">#REF!</definedName>
    <definedName name="Obs_Sales_Denmark" localSheetId="5">#REF!</definedName>
    <definedName name="Obs_Sales_Denmark" localSheetId="9">#REF!</definedName>
    <definedName name="Obs_Sales_Denmark" localSheetId="2">#REF!</definedName>
    <definedName name="Obs_Sales_Denmark" localSheetId="26">#REF!</definedName>
    <definedName name="Obs_Sales_Denmark">#REF!</definedName>
    <definedName name="Obs_Sales_Finland" localSheetId="4">#REF!</definedName>
    <definedName name="Obs_Sales_Finland" localSheetId="15">#REF!</definedName>
    <definedName name="Obs_Sales_Finland" localSheetId="22">#REF!</definedName>
    <definedName name="Obs_Sales_Finland" localSheetId="5">#REF!</definedName>
    <definedName name="Obs_Sales_Finland" localSheetId="9">#REF!</definedName>
    <definedName name="Obs_Sales_Finland" localSheetId="2">#REF!</definedName>
    <definedName name="Obs_Sales_Finland" localSheetId="26">#REF!</definedName>
    <definedName name="Obs_Sales_Finland">#REF!</definedName>
    <definedName name="Obs_Sales_Germany" localSheetId="4">#REF!</definedName>
    <definedName name="Obs_Sales_Germany" localSheetId="15">#REF!</definedName>
    <definedName name="Obs_Sales_Germany" localSheetId="22">#REF!</definedName>
    <definedName name="Obs_Sales_Germany" localSheetId="5">#REF!</definedName>
    <definedName name="Obs_Sales_Germany" localSheetId="9">#REF!</definedName>
    <definedName name="Obs_Sales_Germany" localSheetId="2">#REF!</definedName>
    <definedName name="Obs_Sales_Germany" localSheetId="26">#REF!</definedName>
    <definedName name="Obs_Sales_Germany">#REF!</definedName>
    <definedName name="Obs_Sales_Ireland" localSheetId="4">#REF!</definedName>
    <definedName name="Obs_Sales_Ireland" localSheetId="15">#REF!</definedName>
    <definedName name="Obs_Sales_Ireland" localSheetId="22">#REF!</definedName>
    <definedName name="Obs_Sales_Ireland" localSheetId="5">#REF!</definedName>
    <definedName name="Obs_Sales_Ireland" localSheetId="9">#REF!</definedName>
    <definedName name="Obs_Sales_Ireland" localSheetId="2">#REF!</definedName>
    <definedName name="Obs_Sales_Ireland" localSheetId="26">#REF!</definedName>
    <definedName name="Obs_Sales_Ireland">#REF!</definedName>
    <definedName name="Obs_Sales_Media_Intelligence" localSheetId="4">#REF!</definedName>
    <definedName name="Obs_Sales_Media_Intelligence" localSheetId="15">#REF!</definedName>
    <definedName name="Obs_Sales_Media_Intelligence" localSheetId="22">#REF!</definedName>
    <definedName name="Obs_Sales_Media_Intelligence" localSheetId="5">#REF!</definedName>
    <definedName name="Obs_Sales_Media_Intelligence" localSheetId="9">#REF!</definedName>
    <definedName name="Obs_Sales_Media_Intelligence" localSheetId="2">#REF!</definedName>
    <definedName name="Obs_Sales_Media_Intelligence" localSheetId="26">#REF!</definedName>
    <definedName name="Obs_Sales_Media_Intelligence">#REF!</definedName>
    <definedName name="Obs_Sales_Nordic" localSheetId="4">#REF!</definedName>
    <definedName name="Obs_Sales_Nordic" localSheetId="15">#REF!</definedName>
    <definedName name="Obs_Sales_Nordic" localSheetId="22">#REF!</definedName>
    <definedName name="Obs_Sales_Nordic" localSheetId="5">#REF!</definedName>
    <definedName name="Obs_Sales_Nordic" localSheetId="9">#REF!</definedName>
    <definedName name="Obs_Sales_Nordic" localSheetId="2">#REF!</definedName>
    <definedName name="Obs_Sales_Nordic" localSheetId="26">#REF!</definedName>
    <definedName name="Obs_Sales_Nordic">#REF!</definedName>
    <definedName name="Obs_Sales_North_America" localSheetId="4">#REF!</definedName>
    <definedName name="Obs_Sales_North_America" localSheetId="15">#REF!</definedName>
    <definedName name="Obs_Sales_North_America" localSheetId="22">#REF!</definedName>
    <definedName name="Obs_Sales_North_America" localSheetId="5">#REF!</definedName>
    <definedName name="Obs_Sales_North_America" localSheetId="9">#REF!</definedName>
    <definedName name="Obs_Sales_North_America" localSheetId="2">#REF!</definedName>
    <definedName name="Obs_Sales_North_America" localSheetId="26">#REF!</definedName>
    <definedName name="Obs_Sales_North_America">#REF!</definedName>
    <definedName name="Obs_Sales_Norway" localSheetId="4">#REF!</definedName>
    <definedName name="Obs_Sales_Norway" localSheetId="15">#REF!</definedName>
    <definedName name="Obs_Sales_Norway" localSheetId="22">#REF!</definedName>
    <definedName name="Obs_Sales_Norway" localSheetId="5">#REF!</definedName>
    <definedName name="Obs_Sales_Norway" localSheetId="9">#REF!</definedName>
    <definedName name="Obs_Sales_Norway" localSheetId="2">#REF!</definedName>
    <definedName name="Obs_Sales_Norway" localSheetId="26">#REF!</definedName>
    <definedName name="Obs_Sales_Norway">#REF!</definedName>
    <definedName name="Obs_Sales_Portugal" localSheetId="4">#REF!</definedName>
    <definedName name="Obs_Sales_Portugal" localSheetId="15">#REF!</definedName>
    <definedName name="Obs_Sales_Portugal" localSheetId="22">#REF!</definedName>
    <definedName name="Obs_Sales_Portugal" localSheetId="5">#REF!</definedName>
    <definedName name="Obs_Sales_Portugal" localSheetId="9">#REF!</definedName>
    <definedName name="Obs_Sales_Portugal" localSheetId="2">#REF!</definedName>
    <definedName name="Obs_Sales_Portugal" localSheetId="26">#REF!</definedName>
    <definedName name="Obs_Sales_Portugal">#REF!</definedName>
    <definedName name="Obs_Sales_ROE" localSheetId="4">#REF!</definedName>
    <definedName name="Obs_Sales_ROE" localSheetId="15">#REF!</definedName>
    <definedName name="Obs_Sales_ROE" localSheetId="22">#REF!</definedName>
    <definedName name="Obs_Sales_ROE" localSheetId="5">#REF!</definedName>
    <definedName name="Obs_Sales_ROE" localSheetId="9">#REF!</definedName>
    <definedName name="Obs_Sales_ROE" localSheetId="2">#REF!</definedName>
    <definedName name="Obs_Sales_ROE" localSheetId="26">#REF!</definedName>
    <definedName name="Obs_Sales_ROE">#REF!</definedName>
    <definedName name="Obs_Sales_Sweden" localSheetId="4">#REF!</definedName>
    <definedName name="Obs_Sales_Sweden" localSheetId="15">#REF!</definedName>
    <definedName name="Obs_Sales_Sweden" localSheetId="22">#REF!</definedName>
    <definedName name="Obs_Sales_Sweden" localSheetId="5">#REF!</definedName>
    <definedName name="Obs_Sales_Sweden" localSheetId="9">#REF!</definedName>
    <definedName name="Obs_Sales_Sweden" localSheetId="2">#REF!</definedName>
    <definedName name="Obs_Sales_Sweden" localSheetId="26">#REF!</definedName>
    <definedName name="Obs_Sales_Sweden">#REF!</definedName>
    <definedName name="Obs_Sales_UK" localSheetId="4">#REF!</definedName>
    <definedName name="Obs_Sales_UK" localSheetId="15">#REF!</definedName>
    <definedName name="Obs_Sales_UK" localSheetId="22">#REF!</definedName>
    <definedName name="Obs_Sales_UK" localSheetId="5">#REF!</definedName>
    <definedName name="Obs_Sales_UK" localSheetId="9">#REF!</definedName>
    <definedName name="Obs_Sales_UK" localSheetId="2">#REF!</definedName>
    <definedName name="Obs_Sales_UK" localSheetId="26">#REF!</definedName>
    <definedName name="Obs_Sales_UK">#REF!</definedName>
    <definedName name="Obs_Sales_USA" localSheetId="4">#REF!</definedName>
    <definedName name="Obs_Sales_USA" localSheetId="15">#REF!</definedName>
    <definedName name="Obs_Sales_USA" localSheetId="22">#REF!</definedName>
    <definedName name="Obs_Sales_USA" localSheetId="5">#REF!</definedName>
    <definedName name="Obs_Sales_USA" localSheetId="9">#REF!</definedName>
    <definedName name="Obs_Sales_USA" localSheetId="2">#REF!</definedName>
    <definedName name="Obs_Sales_USA" localSheetId="26">#REF!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5">'[6]old template'!#REF!</definedName>
    <definedName name="op_00" localSheetId="22">'[6]old template'!#REF!</definedName>
    <definedName name="op_00" localSheetId="5">'[6]old template'!#REF!</definedName>
    <definedName name="op_00" localSheetId="9">'[6]old template'!#REF!</definedName>
    <definedName name="op_00" localSheetId="2">'[6]old template'!#REF!</definedName>
    <definedName name="op_00" localSheetId="26">'[6]old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5">'[6]old template'!#REF!</definedName>
    <definedName name="op_99" localSheetId="22">'[6]old template'!#REF!</definedName>
    <definedName name="op_99" localSheetId="5">'[6]old template'!#REF!</definedName>
    <definedName name="op_99" localSheetId="9">'[6]old template'!#REF!</definedName>
    <definedName name="op_99" localSheetId="2">'[6]old template'!#REF!</definedName>
    <definedName name="op_99" localSheetId="26">'[6]old template'!#REF!</definedName>
    <definedName name="op_99">'[6]old template'!#REF!</definedName>
    <definedName name="op_inc" localSheetId="4">#REF!</definedName>
    <definedName name="op_inc" localSheetId="15">#REF!</definedName>
    <definedName name="op_inc" localSheetId="22">#REF!</definedName>
    <definedName name="op_inc" localSheetId="5">#REF!</definedName>
    <definedName name="op_inc" localSheetId="9">#REF!</definedName>
    <definedName name="op_inc" localSheetId="2">#REF!</definedName>
    <definedName name="op_inc" localSheetId="26">#REF!</definedName>
    <definedName name="op_inc">#REF!</definedName>
    <definedName name="oper_inc" localSheetId="4">#REF!</definedName>
    <definedName name="oper_inc" localSheetId="15">#REF!</definedName>
    <definedName name="oper_inc" localSheetId="22">#REF!</definedName>
    <definedName name="oper_inc" localSheetId="5">#REF!</definedName>
    <definedName name="oper_inc" localSheetId="9">#REF!</definedName>
    <definedName name="oper_inc" localSheetId="2">#REF!</definedName>
    <definedName name="oper_inc" localSheetId="26">#REF!</definedName>
    <definedName name="oper_inc">#REF!</definedName>
    <definedName name="oper_kap" localSheetId="4">'[3]DCF old'!#REF!</definedName>
    <definedName name="oper_kap" localSheetId="15">'[3]DCF old'!#REF!</definedName>
    <definedName name="oper_kap" localSheetId="22">'[3]DCF old'!#REF!</definedName>
    <definedName name="oper_kap" localSheetId="5">'[3]DCF old'!#REF!</definedName>
    <definedName name="oper_kap" localSheetId="9">'[3]DCF old'!#REF!</definedName>
    <definedName name="oper_kap" localSheetId="2">'[3]DCF old'!#REF!</definedName>
    <definedName name="oper_kap" localSheetId="26">'[3]DCF old'!#REF!</definedName>
    <definedName name="oper_kap">'[3]DCF old'!#REF!</definedName>
    <definedName name="oper_margin" localSheetId="4">'[3]DCF old'!#REF!</definedName>
    <definedName name="oper_margin" localSheetId="15">'[3]DCF old'!#REF!</definedName>
    <definedName name="oper_margin" localSheetId="22">'[3]DCF old'!#REF!</definedName>
    <definedName name="oper_margin" localSheetId="5">'[3]DCF old'!#REF!</definedName>
    <definedName name="oper_margin" localSheetId="9">'[3]DCF old'!#REF!</definedName>
    <definedName name="oper_margin" localSheetId="2">'[3]DCF old'!#REF!</definedName>
    <definedName name="oper_margin" localSheetId="26">'[3]DCF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5">[15]Global!#REF!</definedName>
    <definedName name="operating_leases_per_ASK_1985" localSheetId="22">[15]Global!#REF!</definedName>
    <definedName name="operating_leases_per_ASK_1985" localSheetId="5">[15]Global!#REF!</definedName>
    <definedName name="operating_leases_per_ASK_1985" localSheetId="9">[15]Global!#REF!</definedName>
    <definedName name="operating_leases_per_ASK_1985" localSheetId="2">[15]Global!#REF!</definedName>
    <definedName name="operating_leases_per_ASK_1985" localSheetId="26">[15]Global!#REF!</definedName>
    <definedName name="operating_leases_per_ASK_1985">[15]Global!#REF!</definedName>
    <definedName name="operating_leases_per_ASK_1986" localSheetId="4">[15]Global!#REF!</definedName>
    <definedName name="operating_leases_per_ASK_1986" localSheetId="15">[15]Global!#REF!</definedName>
    <definedName name="operating_leases_per_ASK_1986" localSheetId="22">[15]Global!#REF!</definedName>
    <definedName name="operating_leases_per_ASK_1986" localSheetId="5">[15]Global!#REF!</definedName>
    <definedName name="operating_leases_per_ASK_1986" localSheetId="9">[15]Global!#REF!</definedName>
    <definedName name="operating_leases_per_ASK_1986" localSheetId="2">[15]Global!#REF!</definedName>
    <definedName name="operating_leases_per_ASK_1986" localSheetId="26">[15]Global!#REF!</definedName>
    <definedName name="operating_leases_per_ASK_1986">[15]Global!#REF!</definedName>
    <definedName name="operating_leases_per_ASK_1987" localSheetId="4">[15]Global!#REF!</definedName>
    <definedName name="operating_leases_per_ASK_1987" localSheetId="15">[15]Global!#REF!</definedName>
    <definedName name="operating_leases_per_ASK_1987" localSheetId="22">[15]Global!#REF!</definedName>
    <definedName name="operating_leases_per_ASK_1987" localSheetId="5">[15]Global!#REF!</definedName>
    <definedName name="operating_leases_per_ASK_1987" localSheetId="9">[15]Global!#REF!</definedName>
    <definedName name="operating_leases_per_ASK_1987" localSheetId="2">[15]Global!#REF!</definedName>
    <definedName name="operating_leases_per_ASK_1987" localSheetId="26">[15]Global!#REF!</definedName>
    <definedName name="operating_leases_per_ASK_1987">[15]Global!#REF!</definedName>
    <definedName name="operating_leases_per_ASK_1988" localSheetId="4">[15]Global!#REF!</definedName>
    <definedName name="operating_leases_per_ASK_1988" localSheetId="15">[15]Global!#REF!</definedName>
    <definedName name="operating_leases_per_ASK_1988" localSheetId="22">[15]Global!#REF!</definedName>
    <definedName name="operating_leases_per_ASK_1988" localSheetId="5">[15]Global!#REF!</definedName>
    <definedName name="operating_leases_per_ASK_1988" localSheetId="9">[15]Global!#REF!</definedName>
    <definedName name="operating_leases_per_ASK_1988" localSheetId="2">[15]Global!#REF!</definedName>
    <definedName name="operating_leases_per_ASK_1988" localSheetId="26">[15]Global!#REF!</definedName>
    <definedName name="operating_leases_per_ASK_1988">[15]Global!#REF!</definedName>
    <definedName name="operating_leases_per_ASK_1989" localSheetId="4">[15]Global!#REF!</definedName>
    <definedName name="operating_leases_per_ASK_1989" localSheetId="15">[15]Global!#REF!</definedName>
    <definedName name="operating_leases_per_ASK_1989" localSheetId="22">[15]Global!#REF!</definedName>
    <definedName name="operating_leases_per_ASK_1989" localSheetId="5">[15]Global!#REF!</definedName>
    <definedName name="operating_leases_per_ASK_1989" localSheetId="9">[15]Global!#REF!</definedName>
    <definedName name="operating_leases_per_ASK_1989" localSheetId="2">[15]Global!#REF!</definedName>
    <definedName name="operating_leases_per_ASK_1989" localSheetId="26">[15]Global!#REF!</definedName>
    <definedName name="operating_leases_per_ASK_1989">[15]Global!#REF!</definedName>
    <definedName name="operating_leases_per_ASK_1990" localSheetId="4">[15]Global!#REF!</definedName>
    <definedName name="operating_leases_per_ASK_1990" localSheetId="15">[15]Global!#REF!</definedName>
    <definedName name="operating_leases_per_ASK_1990" localSheetId="22">[15]Global!#REF!</definedName>
    <definedName name="operating_leases_per_ASK_1990" localSheetId="5">[15]Global!#REF!</definedName>
    <definedName name="operating_leases_per_ASK_1990" localSheetId="9">[15]Global!#REF!</definedName>
    <definedName name="operating_leases_per_ASK_1990" localSheetId="2">[15]Global!#REF!</definedName>
    <definedName name="operating_leases_per_ASK_1990" localSheetId="26">[15]Global!#REF!</definedName>
    <definedName name="operating_leases_per_ASK_1990">[15]Global!#REF!</definedName>
    <definedName name="operating_leases_per_ASK_1991" localSheetId="4">[15]Global!#REF!</definedName>
    <definedName name="operating_leases_per_ASK_1991" localSheetId="15">[15]Global!#REF!</definedName>
    <definedName name="operating_leases_per_ASK_1991" localSheetId="22">[15]Global!#REF!</definedName>
    <definedName name="operating_leases_per_ASK_1991" localSheetId="5">[15]Global!#REF!</definedName>
    <definedName name="operating_leases_per_ASK_1991" localSheetId="9">[15]Global!#REF!</definedName>
    <definedName name="operating_leases_per_ASK_1991" localSheetId="2">[15]Global!#REF!</definedName>
    <definedName name="operating_leases_per_ASK_1991" localSheetId="26">[15]Global!#REF!</definedName>
    <definedName name="operating_leases_per_ASK_1991">[15]Global!#REF!</definedName>
    <definedName name="operating_leases_per_ASK_1992" localSheetId="4">[15]Global!#REF!</definedName>
    <definedName name="operating_leases_per_ASK_1992" localSheetId="15">[15]Global!#REF!</definedName>
    <definedName name="operating_leases_per_ASK_1992" localSheetId="22">[15]Global!#REF!</definedName>
    <definedName name="operating_leases_per_ASK_1992" localSheetId="5">[15]Global!#REF!</definedName>
    <definedName name="operating_leases_per_ASK_1992" localSheetId="9">[15]Global!#REF!</definedName>
    <definedName name="operating_leases_per_ASK_1992" localSheetId="2">[15]Global!#REF!</definedName>
    <definedName name="operating_leases_per_ASK_1992" localSheetId="26">[15]Global!#REF!</definedName>
    <definedName name="operating_leases_per_ASK_1992">[15]Global!#REF!</definedName>
    <definedName name="operating_leases_per_ASK_1993" localSheetId="4">[15]Global!#REF!</definedName>
    <definedName name="operating_leases_per_ASK_1993" localSheetId="15">[15]Global!#REF!</definedName>
    <definedName name="operating_leases_per_ASK_1993" localSheetId="22">[15]Global!#REF!</definedName>
    <definedName name="operating_leases_per_ASK_1993" localSheetId="5">[15]Global!#REF!</definedName>
    <definedName name="operating_leases_per_ASK_1993" localSheetId="9">[15]Global!#REF!</definedName>
    <definedName name="operating_leases_per_ASK_1993" localSheetId="2">[15]Global!#REF!</definedName>
    <definedName name="operating_leases_per_ASK_1993" localSheetId="26">[15]Global!#REF!</definedName>
    <definedName name="operating_leases_per_ASK_1993">[15]Global!#REF!</definedName>
    <definedName name="operating_leases_per_ASK_1994" localSheetId="4">[15]Global!#REF!</definedName>
    <definedName name="operating_leases_per_ASK_1994" localSheetId="15">[15]Global!#REF!</definedName>
    <definedName name="operating_leases_per_ASK_1994" localSheetId="22">[15]Global!#REF!</definedName>
    <definedName name="operating_leases_per_ASK_1994" localSheetId="5">[15]Global!#REF!</definedName>
    <definedName name="operating_leases_per_ASK_1994" localSheetId="9">[15]Global!#REF!</definedName>
    <definedName name="operating_leases_per_ASK_1994" localSheetId="2">[15]Global!#REF!</definedName>
    <definedName name="operating_leases_per_ASK_1994" localSheetId="26">[15]Global!#REF!</definedName>
    <definedName name="operating_leases_per_ASK_1994">[15]Global!#REF!</definedName>
    <definedName name="operating_leases_per_ASK_1995" localSheetId="4">[15]Global!#REF!</definedName>
    <definedName name="operating_leases_per_ASK_1995" localSheetId="15">[15]Global!#REF!</definedName>
    <definedName name="operating_leases_per_ASK_1995" localSheetId="22">[15]Global!#REF!</definedName>
    <definedName name="operating_leases_per_ASK_1995" localSheetId="5">[15]Global!#REF!</definedName>
    <definedName name="operating_leases_per_ASK_1995" localSheetId="9">[15]Global!#REF!</definedName>
    <definedName name="operating_leases_per_ASK_1995" localSheetId="2">[15]Global!#REF!</definedName>
    <definedName name="operating_leases_per_ASK_1995" localSheetId="26">[15]Global!#REF!</definedName>
    <definedName name="operating_leases_per_ASK_1995">[15]Global!#REF!</definedName>
    <definedName name="operating_leases_per_ASK_1996" localSheetId="4">[15]Global!#REF!</definedName>
    <definedName name="operating_leases_per_ASK_1996" localSheetId="15">[15]Global!#REF!</definedName>
    <definedName name="operating_leases_per_ASK_1996" localSheetId="22">[15]Global!#REF!</definedName>
    <definedName name="operating_leases_per_ASK_1996" localSheetId="5">[15]Global!#REF!</definedName>
    <definedName name="operating_leases_per_ASK_1996" localSheetId="9">[15]Global!#REF!</definedName>
    <definedName name="operating_leases_per_ASK_1996" localSheetId="2">[15]Global!#REF!</definedName>
    <definedName name="operating_leases_per_ASK_1996" localSheetId="26">[15]Global!#REF!</definedName>
    <definedName name="operating_leases_per_ASK_1996">[15]Global!#REF!</definedName>
    <definedName name="operating_leases_per_ASK_1997" localSheetId="4">[15]Global!#REF!</definedName>
    <definedName name="operating_leases_per_ASK_1997" localSheetId="15">[15]Global!#REF!</definedName>
    <definedName name="operating_leases_per_ASK_1997" localSheetId="22">[15]Global!#REF!</definedName>
    <definedName name="operating_leases_per_ASK_1997" localSheetId="5">[15]Global!#REF!</definedName>
    <definedName name="operating_leases_per_ASK_1997" localSheetId="9">[15]Global!#REF!</definedName>
    <definedName name="operating_leases_per_ASK_1997" localSheetId="2">[15]Global!#REF!</definedName>
    <definedName name="operating_leases_per_ASK_1997" localSheetId="26">[15]Global!#REF!</definedName>
    <definedName name="operating_leases_per_ASK_1997">[15]Global!#REF!</definedName>
    <definedName name="operating_leases_per_ASK_1998" localSheetId="4">[15]Global!#REF!</definedName>
    <definedName name="operating_leases_per_ASK_1998" localSheetId="15">[15]Global!#REF!</definedName>
    <definedName name="operating_leases_per_ASK_1998" localSheetId="22">[15]Global!#REF!</definedName>
    <definedName name="operating_leases_per_ASK_1998" localSheetId="5">[15]Global!#REF!</definedName>
    <definedName name="operating_leases_per_ASK_1998" localSheetId="9">[15]Global!#REF!</definedName>
    <definedName name="operating_leases_per_ASK_1998" localSheetId="2">[15]Global!#REF!</definedName>
    <definedName name="operating_leases_per_ASK_1998" localSheetId="26">[15]Global!#REF!</definedName>
    <definedName name="operating_leases_per_ASK_1998">[15]Global!#REF!</definedName>
    <definedName name="operating_leases_per_ASK_1999" localSheetId="4">[15]Global!#REF!</definedName>
    <definedName name="operating_leases_per_ASK_1999" localSheetId="15">[15]Global!#REF!</definedName>
    <definedName name="operating_leases_per_ASK_1999" localSheetId="22">[15]Global!#REF!</definedName>
    <definedName name="operating_leases_per_ASK_1999" localSheetId="5">[15]Global!#REF!</definedName>
    <definedName name="operating_leases_per_ASK_1999" localSheetId="9">[15]Global!#REF!</definedName>
    <definedName name="operating_leases_per_ASK_1999" localSheetId="2">[15]Global!#REF!</definedName>
    <definedName name="operating_leases_per_ASK_1999" localSheetId="26">[15]Global!#REF!</definedName>
    <definedName name="operating_leases_per_ASK_1999">[15]Global!#REF!</definedName>
    <definedName name="operating_leases_per_ASK_2000" localSheetId="4">[15]Global!#REF!</definedName>
    <definedName name="operating_leases_per_ASK_2000" localSheetId="15">[15]Global!#REF!</definedName>
    <definedName name="operating_leases_per_ASK_2000" localSheetId="22">[15]Global!#REF!</definedName>
    <definedName name="operating_leases_per_ASK_2000" localSheetId="5">[15]Global!#REF!</definedName>
    <definedName name="operating_leases_per_ASK_2000" localSheetId="9">[15]Global!#REF!</definedName>
    <definedName name="operating_leases_per_ASK_2000" localSheetId="2">[15]Global!#REF!</definedName>
    <definedName name="operating_leases_per_ASK_2000" localSheetId="26">[15]Global!#REF!</definedName>
    <definedName name="operating_leases_per_ASK_2000">[15]Global!#REF!</definedName>
    <definedName name="operating_leases_per_ASK_2001" localSheetId="4">[15]Global!#REF!</definedName>
    <definedName name="operating_leases_per_ASK_2001" localSheetId="15">[15]Global!#REF!</definedName>
    <definedName name="operating_leases_per_ASK_2001" localSheetId="22">[15]Global!#REF!</definedName>
    <definedName name="operating_leases_per_ASK_2001" localSheetId="5">[15]Global!#REF!</definedName>
    <definedName name="operating_leases_per_ASK_2001" localSheetId="9">[15]Global!#REF!</definedName>
    <definedName name="operating_leases_per_ASK_2001" localSheetId="2">[15]Global!#REF!</definedName>
    <definedName name="operating_leases_per_ASK_2001" localSheetId="26">[15]Global!#REF!</definedName>
    <definedName name="operating_leases_per_ASK_2001">[15]Global!#REF!</definedName>
    <definedName name="operating_leases_per_ASK_2002" localSheetId="4">[15]Global!#REF!</definedName>
    <definedName name="operating_leases_per_ASK_2002" localSheetId="15">[15]Global!#REF!</definedName>
    <definedName name="operating_leases_per_ASK_2002" localSheetId="22">[15]Global!#REF!</definedName>
    <definedName name="operating_leases_per_ASK_2002" localSheetId="5">[15]Global!#REF!</definedName>
    <definedName name="operating_leases_per_ASK_2002" localSheetId="9">[15]Global!#REF!</definedName>
    <definedName name="operating_leases_per_ASK_2002" localSheetId="2">[15]Global!#REF!</definedName>
    <definedName name="operating_leases_per_ASK_2002" localSheetId="26">[15]Global!#REF!</definedName>
    <definedName name="operating_leases_per_ASK_2002">[15]Global!#REF!</definedName>
    <definedName name="operating_leases_per_ASK_2003" localSheetId="4">[15]Global!#REF!</definedName>
    <definedName name="operating_leases_per_ASK_2003" localSheetId="15">[15]Global!#REF!</definedName>
    <definedName name="operating_leases_per_ASK_2003" localSheetId="22">[15]Global!#REF!</definedName>
    <definedName name="operating_leases_per_ASK_2003" localSheetId="5">[15]Global!#REF!</definedName>
    <definedName name="operating_leases_per_ASK_2003" localSheetId="9">[15]Global!#REF!</definedName>
    <definedName name="operating_leases_per_ASK_2003" localSheetId="2">[15]Global!#REF!</definedName>
    <definedName name="operating_leases_per_ASK_2003" localSheetId="26">[15]Global!#REF!</definedName>
    <definedName name="operating_leases_per_ASK_2003">[15]Global!#REF!</definedName>
    <definedName name="operating_leases_per_ASK_2004" localSheetId="4">[15]Global!#REF!</definedName>
    <definedName name="operating_leases_per_ASK_2004" localSheetId="15">[15]Global!#REF!</definedName>
    <definedName name="operating_leases_per_ASK_2004" localSheetId="22">[15]Global!#REF!</definedName>
    <definedName name="operating_leases_per_ASK_2004" localSheetId="5">[15]Global!#REF!</definedName>
    <definedName name="operating_leases_per_ASK_2004" localSheetId="9">[15]Global!#REF!</definedName>
    <definedName name="operating_leases_per_ASK_2004" localSheetId="2">[15]Global!#REF!</definedName>
    <definedName name="operating_leases_per_ASK_2004" localSheetId="26">[15]Global!#REF!</definedName>
    <definedName name="operating_leases_per_ASK_2004">[15]Global!#REF!</definedName>
    <definedName name="operating_leases_per_ASK_2005" localSheetId="4">[15]Global!#REF!</definedName>
    <definedName name="operating_leases_per_ASK_2005" localSheetId="15">[15]Global!#REF!</definedName>
    <definedName name="operating_leases_per_ASK_2005" localSheetId="22">[15]Global!#REF!</definedName>
    <definedName name="operating_leases_per_ASK_2005" localSheetId="5">[15]Global!#REF!</definedName>
    <definedName name="operating_leases_per_ASK_2005" localSheetId="9">[15]Global!#REF!</definedName>
    <definedName name="operating_leases_per_ASK_2005" localSheetId="2">[15]Global!#REF!</definedName>
    <definedName name="operating_leases_per_ASK_2005" localSheetId="26">[15]Global!#REF!</definedName>
    <definedName name="operating_leases_per_ASK_2005">[15]Global!#REF!</definedName>
    <definedName name="operating_leases_per_ASK_2006" localSheetId="4">[15]Global!#REF!</definedName>
    <definedName name="operating_leases_per_ASK_2006" localSheetId="15">[15]Global!#REF!</definedName>
    <definedName name="operating_leases_per_ASK_2006" localSheetId="22">[15]Global!#REF!</definedName>
    <definedName name="operating_leases_per_ASK_2006" localSheetId="5">[15]Global!#REF!</definedName>
    <definedName name="operating_leases_per_ASK_2006" localSheetId="9">[15]Global!#REF!</definedName>
    <definedName name="operating_leases_per_ASK_2006" localSheetId="2">[15]Global!#REF!</definedName>
    <definedName name="operating_leases_per_ASK_2006" localSheetId="26">[15]Global!#REF!</definedName>
    <definedName name="operating_leases_per_ASK_2006">[15]Global!#REF!</definedName>
    <definedName name="operating_leases_per_ASK_2007" localSheetId="4">[15]Global!#REF!</definedName>
    <definedName name="operating_leases_per_ASK_2007" localSheetId="15">[15]Global!#REF!</definedName>
    <definedName name="operating_leases_per_ASK_2007" localSheetId="22">[15]Global!#REF!</definedName>
    <definedName name="operating_leases_per_ASK_2007" localSheetId="5">[15]Global!#REF!</definedName>
    <definedName name="operating_leases_per_ASK_2007" localSheetId="9">[15]Global!#REF!</definedName>
    <definedName name="operating_leases_per_ASK_2007" localSheetId="2">[15]Global!#REF!</definedName>
    <definedName name="operating_leases_per_ASK_2007" localSheetId="26">[15]Global!#REF!</definedName>
    <definedName name="operating_leases_per_ASK_2007">[15]Global!#REF!</definedName>
    <definedName name="operating_leases_per_ASK_2008" localSheetId="4">[15]Global!#REF!</definedName>
    <definedName name="operating_leases_per_ASK_2008" localSheetId="15">[15]Global!#REF!</definedName>
    <definedName name="operating_leases_per_ASK_2008" localSheetId="22">[15]Global!#REF!</definedName>
    <definedName name="operating_leases_per_ASK_2008" localSheetId="5">[15]Global!#REF!</definedName>
    <definedName name="operating_leases_per_ASK_2008" localSheetId="9">[15]Global!#REF!</definedName>
    <definedName name="operating_leases_per_ASK_2008" localSheetId="2">[15]Global!#REF!</definedName>
    <definedName name="operating_leases_per_ASK_2008" localSheetId="26">[15]Global!#REF!</definedName>
    <definedName name="operating_leases_per_ASK_2008">[15]Global!#REF!</definedName>
    <definedName name="operating_leases_per_ASK_2009" localSheetId="4">[15]Global!#REF!</definedName>
    <definedName name="operating_leases_per_ASK_2009" localSheetId="15">[15]Global!#REF!</definedName>
    <definedName name="operating_leases_per_ASK_2009" localSheetId="22">[15]Global!#REF!</definedName>
    <definedName name="operating_leases_per_ASK_2009" localSheetId="5">[15]Global!#REF!</definedName>
    <definedName name="operating_leases_per_ASK_2009" localSheetId="9">[15]Global!#REF!</definedName>
    <definedName name="operating_leases_per_ASK_2009" localSheetId="2">[15]Global!#REF!</definedName>
    <definedName name="operating_leases_per_ASK_2009" localSheetId="26">[15]Global!#REF!</definedName>
    <definedName name="operating_leases_per_ASK_2009">[15]Global!#REF!</definedName>
    <definedName name="operating_leases_per_ASK_2010" localSheetId="4">[15]Global!#REF!</definedName>
    <definedName name="operating_leases_per_ASK_2010" localSheetId="15">[15]Global!#REF!</definedName>
    <definedName name="operating_leases_per_ASK_2010" localSheetId="22">[15]Global!#REF!</definedName>
    <definedName name="operating_leases_per_ASK_2010" localSheetId="5">[15]Global!#REF!</definedName>
    <definedName name="operating_leases_per_ASK_2010" localSheetId="9">[15]Global!#REF!</definedName>
    <definedName name="operating_leases_per_ASK_2010" localSheetId="2">[15]Global!#REF!</definedName>
    <definedName name="operating_leases_per_ASK_2010" localSheetId="26">[15]Global!#REF!</definedName>
    <definedName name="operating_leases_per_ASK_2010">[15]Global!#REF!</definedName>
    <definedName name="operating_leases_per_ASK_comm" localSheetId="4">[15]Global!#REF!</definedName>
    <definedName name="operating_leases_per_ASK_comm" localSheetId="15">[15]Global!#REF!</definedName>
    <definedName name="operating_leases_per_ASK_comm" localSheetId="22">[15]Global!#REF!</definedName>
    <definedName name="operating_leases_per_ASK_comm" localSheetId="5">[15]Global!#REF!</definedName>
    <definedName name="operating_leases_per_ASK_comm" localSheetId="9">[15]Global!#REF!</definedName>
    <definedName name="operating_leases_per_ASK_comm" localSheetId="2">[15]Global!#REF!</definedName>
    <definedName name="operating_leases_per_ASK_comm" localSheetId="26">[15]Global!#REF!</definedName>
    <definedName name="operating_leases_per_ASK_comm">[15]Global!#REF!</definedName>
    <definedName name="operating_leases_per_ASM_1985" localSheetId="4">[15]Global!#REF!</definedName>
    <definedName name="operating_leases_per_ASM_1985" localSheetId="15">[15]Global!#REF!</definedName>
    <definedName name="operating_leases_per_ASM_1985" localSheetId="22">[15]Global!#REF!</definedName>
    <definedName name="operating_leases_per_ASM_1985" localSheetId="5">[15]Global!#REF!</definedName>
    <definedName name="operating_leases_per_ASM_1985" localSheetId="9">[15]Global!#REF!</definedName>
    <definedName name="operating_leases_per_ASM_1985" localSheetId="2">[15]Global!#REF!</definedName>
    <definedName name="operating_leases_per_ASM_1985" localSheetId="26">[15]Global!#REF!</definedName>
    <definedName name="operating_leases_per_ASM_1985">[15]Global!#REF!</definedName>
    <definedName name="operating_leases_per_ASM_1986" localSheetId="4">[15]Global!#REF!</definedName>
    <definedName name="operating_leases_per_ASM_1986" localSheetId="15">[15]Global!#REF!</definedName>
    <definedName name="operating_leases_per_ASM_1986" localSheetId="22">[15]Global!#REF!</definedName>
    <definedName name="operating_leases_per_ASM_1986" localSheetId="5">[15]Global!#REF!</definedName>
    <definedName name="operating_leases_per_ASM_1986" localSheetId="9">[15]Global!#REF!</definedName>
    <definedName name="operating_leases_per_ASM_1986" localSheetId="2">[15]Global!#REF!</definedName>
    <definedName name="operating_leases_per_ASM_1986" localSheetId="26">[15]Global!#REF!</definedName>
    <definedName name="operating_leases_per_ASM_1986">[15]Global!#REF!</definedName>
    <definedName name="operating_leases_per_ASM_1987" localSheetId="4">[15]Global!#REF!</definedName>
    <definedName name="operating_leases_per_ASM_1987" localSheetId="15">[15]Global!#REF!</definedName>
    <definedName name="operating_leases_per_ASM_1987" localSheetId="22">[15]Global!#REF!</definedName>
    <definedName name="operating_leases_per_ASM_1987" localSheetId="5">[15]Global!#REF!</definedName>
    <definedName name="operating_leases_per_ASM_1987" localSheetId="9">[15]Global!#REF!</definedName>
    <definedName name="operating_leases_per_ASM_1987" localSheetId="2">[15]Global!#REF!</definedName>
    <definedName name="operating_leases_per_ASM_1987" localSheetId="26">[15]Global!#REF!</definedName>
    <definedName name="operating_leases_per_ASM_1987">[15]Global!#REF!</definedName>
    <definedName name="operating_leases_per_ASM_1988" localSheetId="4">[15]Global!#REF!</definedName>
    <definedName name="operating_leases_per_ASM_1988" localSheetId="15">[15]Global!#REF!</definedName>
    <definedName name="operating_leases_per_ASM_1988" localSheetId="22">[15]Global!#REF!</definedName>
    <definedName name="operating_leases_per_ASM_1988" localSheetId="5">[15]Global!#REF!</definedName>
    <definedName name="operating_leases_per_ASM_1988" localSheetId="9">[15]Global!#REF!</definedName>
    <definedName name="operating_leases_per_ASM_1988" localSheetId="2">[15]Global!#REF!</definedName>
    <definedName name="operating_leases_per_ASM_1988" localSheetId="26">[15]Global!#REF!</definedName>
    <definedName name="operating_leases_per_ASM_1988">[15]Global!#REF!</definedName>
    <definedName name="operating_leases_per_ASM_1989" localSheetId="4">[15]Global!#REF!</definedName>
    <definedName name="operating_leases_per_ASM_1989" localSheetId="15">[15]Global!#REF!</definedName>
    <definedName name="operating_leases_per_ASM_1989" localSheetId="22">[15]Global!#REF!</definedName>
    <definedName name="operating_leases_per_ASM_1989" localSheetId="5">[15]Global!#REF!</definedName>
    <definedName name="operating_leases_per_ASM_1989" localSheetId="9">[15]Global!#REF!</definedName>
    <definedName name="operating_leases_per_ASM_1989" localSheetId="2">[15]Global!#REF!</definedName>
    <definedName name="operating_leases_per_ASM_1989" localSheetId="26">[15]Global!#REF!</definedName>
    <definedName name="operating_leases_per_ASM_1989">[15]Global!#REF!</definedName>
    <definedName name="operating_leases_per_ASM_1990" localSheetId="4">[15]Global!#REF!</definedName>
    <definedName name="operating_leases_per_ASM_1990" localSheetId="15">[15]Global!#REF!</definedName>
    <definedName name="operating_leases_per_ASM_1990" localSheetId="22">[15]Global!#REF!</definedName>
    <definedName name="operating_leases_per_ASM_1990" localSheetId="5">[15]Global!#REF!</definedName>
    <definedName name="operating_leases_per_ASM_1990" localSheetId="9">[15]Global!#REF!</definedName>
    <definedName name="operating_leases_per_ASM_1990" localSheetId="2">[15]Global!#REF!</definedName>
    <definedName name="operating_leases_per_ASM_1990" localSheetId="26">[15]Global!#REF!</definedName>
    <definedName name="operating_leases_per_ASM_1990">[15]Global!#REF!</definedName>
    <definedName name="operating_leases_per_ASM_1991" localSheetId="4">[15]Global!#REF!</definedName>
    <definedName name="operating_leases_per_ASM_1991" localSheetId="15">[15]Global!#REF!</definedName>
    <definedName name="operating_leases_per_ASM_1991" localSheetId="22">[15]Global!#REF!</definedName>
    <definedName name="operating_leases_per_ASM_1991" localSheetId="5">[15]Global!#REF!</definedName>
    <definedName name="operating_leases_per_ASM_1991" localSheetId="9">[15]Global!#REF!</definedName>
    <definedName name="operating_leases_per_ASM_1991" localSheetId="2">[15]Global!#REF!</definedName>
    <definedName name="operating_leases_per_ASM_1991" localSheetId="26">[15]Global!#REF!</definedName>
    <definedName name="operating_leases_per_ASM_1991">[15]Global!#REF!</definedName>
    <definedName name="operating_leases_per_ASM_1992" localSheetId="4">[15]Global!#REF!</definedName>
    <definedName name="operating_leases_per_ASM_1992" localSheetId="15">[15]Global!#REF!</definedName>
    <definedName name="operating_leases_per_ASM_1992" localSheetId="22">[15]Global!#REF!</definedName>
    <definedName name="operating_leases_per_ASM_1992" localSheetId="5">[15]Global!#REF!</definedName>
    <definedName name="operating_leases_per_ASM_1992" localSheetId="9">[15]Global!#REF!</definedName>
    <definedName name="operating_leases_per_ASM_1992" localSheetId="2">[15]Global!#REF!</definedName>
    <definedName name="operating_leases_per_ASM_1992" localSheetId="26">[15]Global!#REF!</definedName>
    <definedName name="operating_leases_per_ASM_1992">[15]Global!#REF!</definedName>
    <definedName name="operating_leases_per_ASM_1993" localSheetId="4">[15]Global!#REF!</definedName>
    <definedName name="operating_leases_per_ASM_1993" localSheetId="15">[15]Global!#REF!</definedName>
    <definedName name="operating_leases_per_ASM_1993" localSheetId="22">[15]Global!#REF!</definedName>
    <definedName name="operating_leases_per_ASM_1993" localSheetId="5">[15]Global!#REF!</definedName>
    <definedName name="operating_leases_per_ASM_1993" localSheetId="9">[15]Global!#REF!</definedName>
    <definedName name="operating_leases_per_ASM_1993" localSheetId="2">[15]Global!#REF!</definedName>
    <definedName name="operating_leases_per_ASM_1993" localSheetId="26">[15]Global!#REF!</definedName>
    <definedName name="operating_leases_per_ASM_1993">[15]Global!#REF!</definedName>
    <definedName name="operating_leases_per_ASM_1994" localSheetId="4">[15]Global!#REF!</definedName>
    <definedName name="operating_leases_per_ASM_1994" localSheetId="15">[15]Global!#REF!</definedName>
    <definedName name="operating_leases_per_ASM_1994" localSheetId="22">[15]Global!#REF!</definedName>
    <definedName name="operating_leases_per_ASM_1994" localSheetId="5">[15]Global!#REF!</definedName>
    <definedName name="operating_leases_per_ASM_1994" localSheetId="9">[15]Global!#REF!</definedName>
    <definedName name="operating_leases_per_ASM_1994" localSheetId="2">[15]Global!#REF!</definedName>
    <definedName name="operating_leases_per_ASM_1994" localSheetId="26">[15]Global!#REF!</definedName>
    <definedName name="operating_leases_per_ASM_1994">[15]Global!#REF!</definedName>
    <definedName name="operating_leases_per_ASM_1995" localSheetId="4">[15]Global!#REF!</definedName>
    <definedName name="operating_leases_per_ASM_1995" localSheetId="15">[15]Global!#REF!</definedName>
    <definedName name="operating_leases_per_ASM_1995" localSheetId="22">[15]Global!#REF!</definedName>
    <definedName name="operating_leases_per_ASM_1995" localSheetId="5">[15]Global!#REF!</definedName>
    <definedName name="operating_leases_per_ASM_1995" localSheetId="9">[15]Global!#REF!</definedName>
    <definedName name="operating_leases_per_ASM_1995" localSheetId="2">[15]Global!#REF!</definedName>
    <definedName name="operating_leases_per_ASM_1995" localSheetId="26">[15]Global!#REF!</definedName>
    <definedName name="operating_leases_per_ASM_1995">[15]Global!#REF!</definedName>
    <definedName name="operating_leases_per_ASM_1996" localSheetId="4">[15]Global!#REF!</definedName>
    <definedName name="operating_leases_per_ASM_1996" localSheetId="15">[15]Global!#REF!</definedName>
    <definedName name="operating_leases_per_ASM_1996" localSheetId="22">[15]Global!#REF!</definedName>
    <definedName name="operating_leases_per_ASM_1996" localSheetId="5">[15]Global!#REF!</definedName>
    <definedName name="operating_leases_per_ASM_1996" localSheetId="9">[15]Global!#REF!</definedName>
    <definedName name="operating_leases_per_ASM_1996" localSheetId="2">[15]Global!#REF!</definedName>
    <definedName name="operating_leases_per_ASM_1996" localSheetId="26">[15]Global!#REF!</definedName>
    <definedName name="operating_leases_per_ASM_1996">[15]Global!#REF!</definedName>
    <definedName name="operating_leases_per_ASM_1997" localSheetId="4">[15]Global!#REF!</definedName>
    <definedName name="operating_leases_per_ASM_1997" localSheetId="15">[15]Global!#REF!</definedName>
    <definedName name="operating_leases_per_ASM_1997" localSheetId="22">[15]Global!#REF!</definedName>
    <definedName name="operating_leases_per_ASM_1997" localSheetId="5">[15]Global!#REF!</definedName>
    <definedName name="operating_leases_per_ASM_1997" localSheetId="9">[15]Global!#REF!</definedName>
    <definedName name="operating_leases_per_ASM_1997" localSheetId="2">[15]Global!#REF!</definedName>
    <definedName name="operating_leases_per_ASM_1997" localSheetId="26">[15]Global!#REF!</definedName>
    <definedName name="operating_leases_per_ASM_1997">[15]Global!#REF!</definedName>
    <definedName name="operating_leases_per_ASM_1998" localSheetId="4">[15]Global!#REF!</definedName>
    <definedName name="operating_leases_per_ASM_1998" localSheetId="15">[15]Global!#REF!</definedName>
    <definedName name="operating_leases_per_ASM_1998" localSheetId="22">[15]Global!#REF!</definedName>
    <definedName name="operating_leases_per_ASM_1998" localSheetId="5">[15]Global!#REF!</definedName>
    <definedName name="operating_leases_per_ASM_1998" localSheetId="9">[15]Global!#REF!</definedName>
    <definedName name="operating_leases_per_ASM_1998" localSheetId="2">[15]Global!#REF!</definedName>
    <definedName name="operating_leases_per_ASM_1998" localSheetId="26">[15]Global!#REF!</definedName>
    <definedName name="operating_leases_per_ASM_1998">[15]Global!#REF!</definedName>
    <definedName name="operating_leases_per_ASM_1999" localSheetId="4">[15]Global!#REF!</definedName>
    <definedName name="operating_leases_per_ASM_1999" localSheetId="15">[15]Global!#REF!</definedName>
    <definedName name="operating_leases_per_ASM_1999" localSheetId="22">[15]Global!#REF!</definedName>
    <definedName name="operating_leases_per_ASM_1999" localSheetId="5">[15]Global!#REF!</definedName>
    <definedName name="operating_leases_per_ASM_1999" localSheetId="9">[15]Global!#REF!</definedName>
    <definedName name="operating_leases_per_ASM_1999" localSheetId="2">[15]Global!#REF!</definedName>
    <definedName name="operating_leases_per_ASM_1999" localSheetId="26">[15]Global!#REF!</definedName>
    <definedName name="operating_leases_per_ASM_1999">[15]Global!#REF!</definedName>
    <definedName name="operating_leases_per_ASM_2000" localSheetId="4">[15]Global!#REF!</definedName>
    <definedName name="operating_leases_per_ASM_2000" localSheetId="15">[15]Global!#REF!</definedName>
    <definedName name="operating_leases_per_ASM_2000" localSheetId="22">[15]Global!#REF!</definedName>
    <definedName name="operating_leases_per_ASM_2000" localSheetId="5">[15]Global!#REF!</definedName>
    <definedName name="operating_leases_per_ASM_2000" localSheetId="9">[15]Global!#REF!</definedName>
    <definedName name="operating_leases_per_ASM_2000" localSheetId="2">[15]Global!#REF!</definedName>
    <definedName name="operating_leases_per_ASM_2000" localSheetId="26">[15]Global!#REF!</definedName>
    <definedName name="operating_leases_per_ASM_2000">[15]Global!#REF!</definedName>
    <definedName name="operating_leases_per_ASM_2001" localSheetId="4">[15]Global!#REF!</definedName>
    <definedName name="operating_leases_per_ASM_2001" localSheetId="15">[15]Global!#REF!</definedName>
    <definedName name="operating_leases_per_ASM_2001" localSheetId="22">[15]Global!#REF!</definedName>
    <definedName name="operating_leases_per_ASM_2001" localSheetId="5">[15]Global!#REF!</definedName>
    <definedName name="operating_leases_per_ASM_2001" localSheetId="9">[15]Global!#REF!</definedName>
    <definedName name="operating_leases_per_ASM_2001" localSheetId="2">[15]Global!#REF!</definedName>
    <definedName name="operating_leases_per_ASM_2001" localSheetId="26">[15]Global!#REF!</definedName>
    <definedName name="operating_leases_per_ASM_2001">[15]Global!#REF!</definedName>
    <definedName name="operating_leases_per_ASM_2002" localSheetId="4">[15]Global!#REF!</definedName>
    <definedName name="operating_leases_per_ASM_2002" localSheetId="15">[15]Global!#REF!</definedName>
    <definedName name="operating_leases_per_ASM_2002" localSheetId="22">[15]Global!#REF!</definedName>
    <definedName name="operating_leases_per_ASM_2002" localSheetId="5">[15]Global!#REF!</definedName>
    <definedName name="operating_leases_per_ASM_2002" localSheetId="9">[15]Global!#REF!</definedName>
    <definedName name="operating_leases_per_ASM_2002" localSheetId="2">[15]Global!#REF!</definedName>
    <definedName name="operating_leases_per_ASM_2002" localSheetId="26">[15]Global!#REF!</definedName>
    <definedName name="operating_leases_per_ASM_2002">[15]Global!#REF!</definedName>
    <definedName name="operating_leases_per_ASM_2003" localSheetId="4">[15]Global!#REF!</definedName>
    <definedName name="operating_leases_per_ASM_2003" localSheetId="15">[15]Global!#REF!</definedName>
    <definedName name="operating_leases_per_ASM_2003" localSheetId="22">[15]Global!#REF!</definedName>
    <definedName name="operating_leases_per_ASM_2003" localSheetId="5">[15]Global!#REF!</definedName>
    <definedName name="operating_leases_per_ASM_2003" localSheetId="9">[15]Global!#REF!</definedName>
    <definedName name="operating_leases_per_ASM_2003" localSheetId="2">[15]Global!#REF!</definedName>
    <definedName name="operating_leases_per_ASM_2003" localSheetId="26">[15]Global!#REF!</definedName>
    <definedName name="operating_leases_per_ASM_2003">[15]Global!#REF!</definedName>
    <definedName name="operating_leases_per_ASM_2004" localSheetId="4">[15]Global!#REF!</definedName>
    <definedName name="operating_leases_per_ASM_2004" localSheetId="15">[15]Global!#REF!</definedName>
    <definedName name="operating_leases_per_ASM_2004" localSheetId="22">[15]Global!#REF!</definedName>
    <definedName name="operating_leases_per_ASM_2004" localSheetId="5">[15]Global!#REF!</definedName>
    <definedName name="operating_leases_per_ASM_2004" localSheetId="9">[15]Global!#REF!</definedName>
    <definedName name="operating_leases_per_ASM_2004" localSheetId="2">[15]Global!#REF!</definedName>
    <definedName name="operating_leases_per_ASM_2004" localSheetId="26">[15]Global!#REF!</definedName>
    <definedName name="operating_leases_per_ASM_2004">[15]Global!#REF!</definedName>
    <definedName name="operating_leases_per_ASM_2005" localSheetId="4">[15]Global!#REF!</definedName>
    <definedName name="operating_leases_per_ASM_2005" localSheetId="15">[15]Global!#REF!</definedName>
    <definedName name="operating_leases_per_ASM_2005" localSheetId="22">[15]Global!#REF!</definedName>
    <definedName name="operating_leases_per_ASM_2005" localSheetId="5">[15]Global!#REF!</definedName>
    <definedName name="operating_leases_per_ASM_2005" localSheetId="9">[15]Global!#REF!</definedName>
    <definedName name="operating_leases_per_ASM_2005" localSheetId="2">[15]Global!#REF!</definedName>
    <definedName name="operating_leases_per_ASM_2005" localSheetId="26">[15]Global!#REF!</definedName>
    <definedName name="operating_leases_per_ASM_2005">[15]Global!#REF!</definedName>
    <definedName name="operating_leases_per_ASM_2006" localSheetId="4">[15]Global!#REF!</definedName>
    <definedName name="operating_leases_per_ASM_2006" localSheetId="15">[15]Global!#REF!</definedName>
    <definedName name="operating_leases_per_ASM_2006" localSheetId="22">[15]Global!#REF!</definedName>
    <definedName name="operating_leases_per_ASM_2006" localSheetId="5">[15]Global!#REF!</definedName>
    <definedName name="operating_leases_per_ASM_2006" localSheetId="9">[15]Global!#REF!</definedName>
    <definedName name="operating_leases_per_ASM_2006" localSheetId="2">[15]Global!#REF!</definedName>
    <definedName name="operating_leases_per_ASM_2006" localSheetId="26">[15]Global!#REF!</definedName>
    <definedName name="operating_leases_per_ASM_2006">[15]Global!#REF!</definedName>
    <definedName name="operating_leases_per_ASM_2007" localSheetId="4">[15]Global!#REF!</definedName>
    <definedName name="operating_leases_per_ASM_2007" localSheetId="15">[15]Global!#REF!</definedName>
    <definedName name="operating_leases_per_ASM_2007" localSheetId="22">[15]Global!#REF!</definedName>
    <definedName name="operating_leases_per_ASM_2007" localSheetId="5">[15]Global!#REF!</definedName>
    <definedName name="operating_leases_per_ASM_2007" localSheetId="9">[15]Global!#REF!</definedName>
    <definedName name="operating_leases_per_ASM_2007" localSheetId="2">[15]Global!#REF!</definedName>
    <definedName name="operating_leases_per_ASM_2007" localSheetId="26">[15]Global!#REF!</definedName>
    <definedName name="operating_leases_per_ASM_2007">[15]Global!#REF!</definedName>
    <definedName name="operating_leases_per_ASM_2008" localSheetId="4">[15]Global!#REF!</definedName>
    <definedName name="operating_leases_per_ASM_2008" localSheetId="15">[15]Global!#REF!</definedName>
    <definedName name="operating_leases_per_ASM_2008" localSheetId="22">[15]Global!#REF!</definedName>
    <definedName name="operating_leases_per_ASM_2008" localSheetId="5">[15]Global!#REF!</definedName>
    <definedName name="operating_leases_per_ASM_2008" localSheetId="9">[15]Global!#REF!</definedName>
    <definedName name="operating_leases_per_ASM_2008" localSheetId="2">[15]Global!#REF!</definedName>
    <definedName name="operating_leases_per_ASM_2008" localSheetId="26">[15]Global!#REF!</definedName>
    <definedName name="operating_leases_per_ASM_2008">[15]Global!#REF!</definedName>
    <definedName name="operating_leases_per_ASM_2009" localSheetId="4">[15]Global!#REF!</definedName>
    <definedName name="operating_leases_per_ASM_2009" localSheetId="15">[15]Global!#REF!</definedName>
    <definedName name="operating_leases_per_ASM_2009" localSheetId="22">[15]Global!#REF!</definedName>
    <definedName name="operating_leases_per_ASM_2009" localSheetId="5">[15]Global!#REF!</definedName>
    <definedName name="operating_leases_per_ASM_2009" localSheetId="9">[15]Global!#REF!</definedName>
    <definedName name="operating_leases_per_ASM_2009" localSheetId="2">[15]Global!#REF!</definedName>
    <definedName name="operating_leases_per_ASM_2009" localSheetId="26">[15]Global!#REF!</definedName>
    <definedName name="operating_leases_per_ASM_2009">[15]Global!#REF!</definedName>
    <definedName name="operating_leases_per_ASM_2010" localSheetId="4">[15]Global!#REF!</definedName>
    <definedName name="operating_leases_per_ASM_2010" localSheetId="15">[15]Global!#REF!</definedName>
    <definedName name="operating_leases_per_ASM_2010" localSheetId="22">[15]Global!#REF!</definedName>
    <definedName name="operating_leases_per_ASM_2010" localSheetId="5">[15]Global!#REF!</definedName>
    <definedName name="operating_leases_per_ASM_2010" localSheetId="9">[15]Global!#REF!</definedName>
    <definedName name="operating_leases_per_ASM_2010" localSheetId="2">[15]Global!#REF!</definedName>
    <definedName name="operating_leases_per_ASM_2010" localSheetId="26">[15]Global!#REF!</definedName>
    <definedName name="operating_leases_per_ASM_2010">[15]Global!#REF!</definedName>
    <definedName name="operating_leases_per_ASM_comm" localSheetId="4">[15]Global!#REF!</definedName>
    <definedName name="operating_leases_per_ASM_comm" localSheetId="15">[15]Global!#REF!</definedName>
    <definedName name="operating_leases_per_ASM_comm" localSheetId="22">[15]Global!#REF!</definedName>
    <definedName name="operating_leases_per_ASM_comm" localSheetId="5">[15]Global!#REF!</definedName>
    <definedName name="operating_leases_per_ASM_comm" localSheetId="9">[15]Global!#REF!</definedName>
    <definedName name="operating_leases_per_ASM_comm" localSheetId="2">[15]Global!#REF!</definedName>
    <definedName name="operating_leases_per_ASM_comm" localSheetId="26">[15]Global!#REF!</definedName>
    <definedName name="operating_leases_per_ASM_comm">[15]Global!#REF!</definedName>
    <definedName name="operating_leases_per_ATK_1985" localSheetId="4">[15]Global!#REF!</definedName>
    <definedName name="operating_leases_per_ATK_1985" localSheetId="15">[15]Global!#REF!</definedName>
    <definedName name="operating_leases_per_ATK_1985" localSheetId="22">[15]Global!#REF!</definedName>
    <definedName name="operating_leases_per_ATK_1985" localSheetId="5">[15]Global!#REF!</definedName>
    <definedName name="operating_leases_per_ATK_1985" localSheetId="9">[15]Global!#REF!</definedName>
    <definedName name="operating_leases_per_ATK_1985" localSheetId="2">[15]Global!#REF!</definedName>
    <definedName name="operating_leases_per_ATK_1985" localSheetId="26">[15]Global!#REF!</definedName>
    <definedName name="operating_leases_per_ATK_1985">[15]Global!#REF!</definedName>
    <definedName name="operating_leases_per_ATK_1986" localSheetId="4">[15]Global!#REF!</definedName>
    <definedName name="operating_leases_per_ATK_1986" localSheetId="15">[15]Global!#REF!</definedName>
    <definedName name="operating_leases_per_ATK_1986" localSheetId="22">[15]Global!#REF!</definedName>
    <definedName name="operating_leases_per_ATK_1986" localSheetId="5">[15]Global!#REF!</definedName>
    <definedName name="operating_leases_per_ATK_1986" localSheetId="9">[15]Global!#REF!</definedName>
    <definedName name="operating_leases_per_ATK_1986" localSheetId="2">[15]Global!#REF!</definedName>
    <definedName name="operating_leases_per_ATK_1986" localSheetId="26">[15]Global!#REF!</definedName>
    <definedName name="operating_leases_per_ATK_1986">[15]Global!#REF!</definedName>
    <definedName name="operating_leases_per_ATK_1987" localSheetId="4">[15]Global!#REF!</definedName>
    <definedName name="operating_leases_per_ATK_1987" localSheetId="15">[15]Global!#REF!</definedName>
    <definedName name="operating_leases_per_ATK_1987" localSheetId="22">[15]Global!#REF!</definedName>
    <definedName name="operating_leases_per_ATK_1987" localSheetId="5">[15]Global!#REF!</definedName>
    <definedName name="operating_leases_per_ATK_1987" localSheetId="9">[15]Global!#REF!</definedName>
    <definedName name="operating_leases_per_ATK_1987" localSheetId="2">[15]Global!#REF!</definedName>
    <definedName name="operating_leases_per_ATK_1987" localSheetId="26">[15]Global!#REF!</definedName>
    <definedName name="operating_leases_per_ATK_1987">[15]Global!#REF!</definedName>
    <definedName name="operating_leases_per_ATK_1988" localSheetId="4">[15]Global!#REF!</definedName>
    <definedName name="operating_leases_per_ATK_1988" localSheetId="15">[15]Global!#REF!</definedName>
    <definedName name="operating_leases_per_ATK_1988" localSheetId="22">[15]Global!#REF!</definedName>
    <definedName name="operating_leases_per_ATK_1988" localSheetId="5">[15]Global!#REF!</definedName>
    <definedName name="operating_leases_per_ATK_1988" localSheetId="9">[15]Global!#REF!</definedName>
    <definedName name="operating_leases_per_ATK_1988" localSheetId="2">[15]Global!#REF!</definedName>
    <definedName name="operating_leases_per_ATK_1988" localSheetId="26">[15]Global!#REF!</definedName>
    <definedName name="operating_leases_per_ATK_1988">[15]Global!#REF!</definedName>
    <definedName name="operating_leases_per_ATK_1989" localSheetId="4">[15]Global!#REF!</definedName>
    <definedName name="operating_leases_per_ATK_1989" localSheetId="15">[15]Global!#REF!</definedName>
    <definedName name="operating_leases_per_ATK_1989" localSheetId="22">[15]Global!#REF!</definedName>
    <definedName name="operating_leases_per_ATK_1989" localSheetId="5">[15]Global!#REF!</definedName>
    <definedName name="operating_leases_per_ATK_1989" localSheetId="9">[15]Global!#REF!</definedName>
    <definedName name="operating_leases_per_ATK_1989" localSheetId="2">[15]Global!#REF!</definedName>
    <definedName name="operating_leases_per_ATK_1989" localSheetId="26">[15]Global!#REF!</definedName>
    <definedName name="operating_leases_per_ATK_1989">[15]Global!#REF!</definedName>
    <definedName name="operating_leases_per_ATK_1990" localSheetId="4">[15]Global!#REF!</definedName>
    <definedName name="operating_leases_per_ATK_1990" localSheetId="15">[15]Global!#REF!</definedName>
    <definedName name="operating_leases_per_ATK_1990" localSheetId="22">[15]Global!#REF!</definedName>
    <definedName name="operating_leases_per_ATK_1990" localSheetId="5">[15]Global!#REF!</definedName>
    <definedName name="operating_leases_per_ATK_1990" localSheetId="9">[15]Global!#REF!</definedName>
    <definedName name="operating_leases_per_ATK_1990" localSheetId="2">[15]Global!#REF!</definedName>
    <definedName name="operating_leases_per_ATK_1990" localSheetId="26">[15]Global!#REF!</definedName>
    <definedName name="operating_leases_per_ATK_1990">[15]Global!#REF!</definedName>
    <definedName name="operating_leases_per_ATK_1991" localSheetId="4">[15]Global!#REF!</definedName>
    <definedName name="operating_leases_per_ATK_1991" localSheetId="15">[15]Global!#REF!</definedName>
    <definedName name="operating_leases_per_ATK_1991" localSheetId="22">[15]Global!#REF!</definedName>
    <definedName name="operating_leases_per_ATK_1991" localSheetId="5">[15]Global!#REF!</definedName>
    <definedName name="operating_leases_per_ATK_1991" localSheetId="9">[15]Global!#REF!</definedName>
    <definedName name="operating_leases_per_ATK_1991" localSheetId="2">[15]Global!#REF!</definedName>
    <definedName name="operating_leases_per_ATK_1991" localSheetId="26">[15]Global!#REF!</definedName>
    <definedName name="operating_leases_per_ATK_1991">[15]Global!#REF!</definedName>
    <definedName name="operating_leases_per_ATK_1992" localSheetId="4">[15]Global!#REF!</definedName>
    <definedName name="operating_leases_per_ATK_1992" localSheetId="15">[15]Global!#REF!</definedName>
    <definedName name="operating_leases_per_ATK_1992" localSheetId="22">[15]Global!#REF!</definedName>
    <definedName name="operating_leases_per_ATK_1992" localSheetId="5">[15]Global!#REF!</definedName>
    <definedName name="operating_leases_per_ATK_1992" localSheetId="9">[15]Global!#REF!</definedName>
    <definedName name="operating_leases_per_ATK_1992" localSheetId="2">[15]Global!#REF!</definedName>
    <definedName name="operating_leases_per_ATK_1992" localSheetId="26">[15]Global!#REF!</definedName>
    <definedName name="operating_leases_per_ATK_1992">[15]Global!#REF!</definedName>
    <definedName name="operating_leases_per_ATK_1993" localSheetId="4">[15]Global!#REF!</definedName>
    <definedName name="operating_leases_per_ATK_1993" localSheetId="15">[15]Global!#REF!</definedName>
    <definedName name="operating_leases_per_ATK_1993" localSheetId="22">[15]Global!#REF!</definedName>
    <definedName name="operating_leases_per_ATK_1993" localSheetId="5">[15]Global!#REF!</definedName>
    <definedName name="operating_leases_per_ATK_1993" localSheetId="9">[15]Global!#REF!</definedName>
    <definedName name="operating_leases_per_ATK_1993" localSheetId="2">[15]Global!#REF!</definedName>
    <definedName name="operating_leases_per_ATK_1993" localSheetId="26">[15]Global!#REF!</definedName>
    <definedName name="operating_leases_per_ATK_1993">[15]Global!#REF!</definedName>
    <definedName name="operating_leases_per_ATK_1994" localSheetId="4">[15]Global!#REF!</definedName>
    <definedName name="operating_leases_per_ATK_1994" localSheetId="15">[15]Global!#REF!</definedName>
    <definedName name="operating_leases_per_ATK_1994" localSheetId="22">[15]Global!#REF!</definedName>
    <definedName name="operating_leases_per_ATK_1994" localSheetId="5">[15]Global!#REF!</definedName>
    <definedName name="operating_leases_per_ATK_1994" localSheetId="9">[15]Global!#REF!</definedName>
    <definedName name="operating_leases_per_ATK_1994" localSheetId="2">[15]Global!#REF!</definedName>
    <definedName name="operating_leases_per_ATK_1994" localSheetId="26">[15]Global!#REF!</definedName>
    <definedName name="operating_leases_per_ATK_1994">[15]Global!#REF!</definedName>
    <definedName name="operating_leases_per_ATK_1995" localSheetId="4">[15]Global!#REF!</definedName>
    <definedName name="operating_leases_per_ATK_1995" localSheetId="15">[15]Global!#REF!</definedName>
    <definedName name="operating_leases_per_ATK_1995" localSheetId="22">[15]Global!#REF!</definedName>
    <definedName name="operating_leases_per_ATK_1995" localSheetId="5">[15]Global!#REF!</definedName>
    <definedName name="operating_leases_per_ATK_1995" localSheetId="9">[15]Global!#REF!</definedName>
    <definedName name="operating_leases_per_ATK_1995" localSheetId="2">[15]Global!#REF!</definedName>
    <definedName name="operating_leases_per_ATK_1995" localSheetId="26">[15]Global!#REF!</definedName>
    <definedName name="operating_leases_per_ATK_1995">[15]Global!#REF!</definedName>
    <definedName name="operating_leases_per_ATK_1996" localSheetId="4">[15]Global!#REF!</definedName>
    <definedName name="operating_leases_per_ATK_1996" localSheetId="15">[15]Global!#REF!</definedName>
    <definedName name="operating_leases_per_ATK_1996" localSheetId="22">[15]Global!#REF!</definedName>
    <definedName name="operating_leases_per_ATK_1996" localSheetId="5">[15]Global!#REF!</definedName>
    <definedName name="operating_leases_per_ATK_1996" localSheetId="9">[15]Global!#REF!</definedName>
    <definedName name="operating_leases_per_ATK_1996" localSheetId="2">[15]Global!#REF!</definedName>
    <definedName name="operating_leases_per_ATK_1996" localSheetId="26">[15]Global!#REF!</definedName>
    <definedName name="operating_leases_per_ATK_1996">[15]Global!#REF!</definedName>
    <definedName name="operating_leases_per_ATK_1997" localSheetId="4">[15]Global!#REF!</definedName>
    <definedName name="operating_leases_per_ATK_1997" localSheetId="15">[15]Global!#REF!</definedName>
    <definedName name="operating_leases_per_ATK_1997" localSheetId="22">[15]Global!#REF!</definedName>
    <definedName name="operating_leases_per_ATK_1997" localSheetId="5">[15]Global!#REF!</definedName>
    <definedName name="operating_leases_per_ATK_1997" localSheetId="9">[15]Global!#REF!</definedName>
    <definedName name="operating_leases_per_ATK_1997" localSheetId="2">[15]Global!#REF!</definedName>
    <definedName name="operating_leases_per_ATK_1997" localSheetId="26">[15]Global!#REF!</definedName>
    <definedName name="operating_leases_per_ATK_1997">[15]Global!#REF!</definedName>
    <definedName name="operating_leases_per_ATK_1998" localSheetId="4">[15]Global!#REF!</definedName>
    <definedName name="operating_leases_per_ATK_1998" localSheetId="15">[15]Global!#REF!</definedName>
    <definedName name="operating_leases_per_ATK_1998" localSheetId="22">[15]Global!#REF!</definedName>
    <definedName name="operating_leases_per_ATK_1998" localSheetId="5">[15]Global!#REF!</definedName>
    <definedName name="operating_leases_per_ATK_1998" localSheetId="9">[15]Global!#REF!</definedName>
    <definedName name="operating_leases_per_ATK_1998" localSheetId="2">[15]Global!#REF!</definedName>
    <definedName name="operating_leases_per_ATK_1998" localSheetId="26">[15]Global!#REF!</definedName>
    <definedName name="operating_leases_per_ATK_1998">[15]Global!#REF!</definedName>
    <definedName name="operating_leases_per_ATK_1999" localSheetId="4">[15]Global!#REF!</definedName>
    <definedName name="operating_leases_per_ATK_1999" localSheetId="15">[15]Global!#REF!</definedName>
    <definedName name="operating_leases_per_ATK_1999" localSheetId="22">[15]Global!#REF!</definedName>
    <definedName name="operating_leases_per_ATK_1999" localSheetId="5">[15]Global!#REF!</definedName>
    <definedName name="operating_leases_per_ATK_1999" localSheetId="9">[15]Global!#REF!</definedName>
    <definedName name="operating_leases_per_ATK_1999" localSheetId="2">[15]Global!#REF!</definedName>
    <definedName name="operating_leases_per_ATK_1999" localSheetId="26">[15]Global!#REF!</definedName>
    <definedName name="operating_leases_per_ATK_1999">[15]Global!#REF!</definedName>
    <definedName name="operating_leases_per_ATK_2000" localSheetId="4">[15]Global!#REF!</definedName>
    <definedName name="operating_leases_per_ATK_2000" localSheetId="15">[15]Global!#REF!</definedName>
    <definedName name="operating_leases_per_ATK_2000" localSheetId="22">[15]Global!#REF!</definedName>
    <definedName name="operating_leases_per_ATK_2000" localSheetId="5">[15]Global!#REF!</definedName>
    <definedName name="operating_leases_per_ATK_2000" localSheetId="9">[15]Global!#REF!</definedName>
    <definedName name="operating_leases_per_ATK_2000" localSheetId="2">[15]Global!#REF!</definedName>
    <definedName name="operating_leases_per_ATK_2000" localSheetId="26">[15]Global!#REF!</definedName>
    <definedName name="operating_leases_per_ATK_2000">[15]Global!#REF!</definedName>
    <definedName name="operating_leases_per_ATK_2001" localSheetId="4">[15]Global!#REF!</definedName>
    <definedName name="operating_leases_per_ATK_2001" localSheetId="15">[15]Global!#REF!</definedName>
    <definedName name="operating_leases_per_ATK_2001" localSheetId="22">[15]Global!#REF!</definedName>
    <definedName name="operating_leases_per_ATK_2001" localSheetId="5">[15]Global!#REF!</definedName>
    <definedName name="operating_leases_per_ATK_2001" localSheetId="9">[15]Global!#REF!</definedName>
    <definedName name="operating_leases_per_ATK_2001" localSheetId="2">[15]Global!#REF!</definedName>
    <definedName name="operating_leases_per_ATK_2001" localSheetId="26">[15]Global!#REF!</definedName>
    <definedName name="operating_leases_per_ATK_2001">[15]Global!#REF!</definedName>
    <definedName name="operating_leases_per_ATK_2002" localSheetId="4">[15]Global!#REF!</definedName>
    <definedName name="operating_leases_per_ATK_2002" localSheetId="15">[15]Global!#REF!</definedName>
    <definedName name="operating_leases_per_ATK_2002" localSheetId="22">[15]Global!#REF!</definedName>
    <definedName name="operating_leases_per_ATK_2002" localSheetId="5">[15]Global!#REF!</definedName>
    <definedName name="operating_leases_per_ATK_2002" localSheetId="9">[15]Global!#REF!</definedName>
    <definedName name="operating_leases_per_ATK_2002" localSheetId="2">[15]Global!#REF!</definedName>
    <definedName name="operating_leases_per_ATK_2002" localSheetId="26">[15]Global!#REF!</definedName>
    <definedName name="operating_leases_per_ATK_2002">[15]Global!#REF!</definedName>
    <definedName name="operating_leases_per_ATK_2003" localSheetId="4">[15]Global!#REF!</definedName>
    <definedName name="operating_leases_per_ATK_2003" localSheetId="15">[15]Global!#REF!</definedName>
    <definedName name="operating_leases_per_ATK_2003" localSheetId="22">[15]Global!#REF!</definedName>
    <definedName name="operating_leases_per_ATK_2003" localSheetId="5">[15]Global!#REF!</definedName>
    <definedName name="operating_leases_per_ATK_2003" localSheetId="9">[15]Global!#REF!</definedName>
    <definedName name="operating_leases_per_ATK_2003" localSheetId="2">[15]Global!#REF!</definedName>
    <definedName name="operating_leases_per_ATK_2003" localSheetId="26">[15]Global!#REF!</definedName>
    <definedName name="operating_leases_per_ATK_2003">[15]Global!#REF!</definedName>
    <definedName name="operating_leases_per_ATK_2004" localSheetId="4">[15]Global!#REF!</definedName>
    <definedName name="operating_leases_per_ATK_2004" localSheetId="15">[15]Global!#REF!</definedName>
    <definedName name="operating_leases_per_ATK_2004" localSheetId="22">[15]Global!#REF!</definedName>
    <definedName name="operating_leases_per_ATK_2004" localSheetId="5">[15]Global!#REF!</definedName>
    <definedName name="operating_leases_per_ATK_2004" localSheetId="9">[15]Global!#REF!</definedName>
    <definedName name="operating_leases_per_ATK_2004" localSheetId="2">[15]Global!#REF!</definedName>
    <definedName name="operating_leases_per_ATK_2004" localSheetId="26">[15]Global!#REF!</definedName>
    <definedName name="operating_leases_per_ATK_2004">[15]Global!#REF!</definedName>
    <definedName name="operating_leases_per_ATK_2005" localSheetId="4">[15]Global!#REF!</definedName>
    <definedName name="operating_leases_per_ATK_2005" localSheetId="15">[15]Global!#REF!</definedName>
    <definedName name="operating_leases_per_ATK_2005" localSheetId="22">[15]Global!#REF!</definedName>
    <definedName name="operating_leases_per_ATK_2005" localSheetId="5">[15]Global!#REF!</definedName>
    <definedName name="operating_leases_per_ATK_2005" localSheetId="9">[15]Global!#REF!</definedName>
    <definedName name="operating_leases_per_ATK_2005" localSheetId="2">[15]Global!#REF!</definedName>
    <definedName name="operating_leases_per_ATK_2005" localSheetId="26">[15]Global!#REF!</definedName>
    <definedName name="operating_leases_per_ATK_2005">[15]Global!#REF!</definedName>
    <definedName name="operating_leases_per_ATK_2006" localSheetId="4">[15]Global!#REF!</definedName>
    <definedName name="operating_leases_per_ATK_2006" localSheetId="15">[15]Global!#REF!</definedName>
    <definedName name="operating_leases_per_ATK_2006" localSheetId="22">[15]Global!#REF!</definedName>
    <definedName name="operating_leases_per_ATK_2006" localSheetId="5">[15]Global!#REF!</definedName>
    <definedName name="operating_leases_per_ATK_2006" localSheetId="9">[15]Global!#REF!</definedName>
    <definedName name="operating_leases_per_ATK_2006" localSheetId="2">[15]Global!#REF!</definedName>
    <definedName name="operating_leases_per_ATK_2006" localSheetId="26">[15]Global!#REF!</definedName>
    <definedName name="operating_leases_per_ATK_2006">[15]Global!#REF!</definedName>
    <definedName name="operating_leases_per_ATK_2007" localSheetId="4">[15]Global!#REF!</definedName>
    <definedName name="operating_leases_per_ATK_2007" localSheetId="15">[15]Global!#REF!</definedName>
    <definedName name="operating_leases_per_ATK_2007" localSheetId="22">[15]Global!#REF!</definedName>
    <definedName name="operating_leases_per_ATK_2007" localSheetId="5">[15]Global!#REF!</definedName>
    <definedName name="operating_leases_per_ATK_2007" localSheetId="9">[15]Global!#REF!</definedName>
    <definedName name="operating_leases_per_ATK_2007" localSheetId="2">[15]Global!#REF!</definedName>
    <definedName name="operating_leases_per_ATK_2007" localSheetId="26">[15]Global!#REF!</definedName>
    <definedName name="operating_leases_per_ATK_2007">[15]Global!#REF!</definedName>
    <definedName name="operating_leases_per_ATK_2008" localSheetId="4">[15]Global!#REF!</definedName>
    <definedName name="operating_leases_per_ATK_2008" localSheetId="15">[15]Global!#REF!</definedName>
    <definedName name="operating_leases_per_ATK_2008" localSheetId="22">[15]Global!#REF!</definedName>
    <definedName name="operating_leases_per_ATK_2008" localSheetId="5">[15]Global!#REF!</definedName>
    <definedName name="operating_leases_per_ATK_2008" localSheetId="9">[15]Global!#REF!</definedName>
    <definedName name="operating_leases_per_ATK_2008" localSheetId="2">[15]Global!#REF!</definedName>
    <definedName name="operating_leases_per_ATK_2008" localSheetId="26">[15]Global!#REF!</definedName>
    <definedName name="operating_leases_per_ATK_2008">[15]Global!#REF!</definedName>
    <definedName name="operating_leases_per_ATK_2009" localSheetId="4">[15]Global!#REF!</definedName>
    <definedName name="operating_leases_per_ATK_2009" localSheetId="15">[15]Global!#REF!</definedName>
    <definedName name="operating_leases_per_ATK_2009" localSheetId="22">[15]Global!#REF!</definedName>
    <definedName name="operating_leases_per_ATK_2009" localSheetId="5">[15]Global!#REF!</definedName>
    <definedName name="operating_leases_per_ATK_2009" localSheetId="9">[15]Global!#REF!</definedName>
    <definedName name="operating_leases_per_ATK_2009" localSheetId="2">[15]Global!#REF!</definedName>
    <definedName name="operating_leases_per_ATK_2009" localSheetId="26">[15]Global!#REF!</definedName>
    <definedName name="operating_leases_per_ATK_2009">[15]Global!#REF!</definedName>
    <definedName name="operating_leases_per_ATK_2010" localSheetId="4">[15]Global!#REF!</definedName>
    <definedName name="operating_leases_per_ATK_2010" localSheetId="15">[15]Global!#REF!</definedName>
    <definedName name="operating_leases_per_ATK_2010" localSheetId="22">[15]Global!#REF!</definedName>
    <definedName name="operating_leases_per_ATK_2010" localSheetId="5">[15]Global!#REF!</definedName>
    <definedName name="operating_leases_per_ATK_2010" localSheetId="9">[15]Global!#REF!</definedName>
    <definedName name="operating_leases_per_ATK_2010" localSheetId="2">[15]Global!#REF!</definedName>
    <definedName name="operating_leases_per_ATK_2010" localSheetId="26">[15]Global!#REF!</definedName>
    <definedName name="operating_leases_per_ATK_2010">[15]Global!#REF!</definedName>
    <definedName name="operating_leases_per_ATK_comm" localSheetId="4">[15]Global!#REF!</definedName>
    <definedName name="operating_leases_per_ATK_comm" localSheetId="15">[15]Global!#REF!</definedName>
    <definedName name="operating_leases_per_ATK_comm" localSheetId="22">[15]Global!#REF!</definedName>
    <definedName name="operating_leases_per_ATK_comm" localSheetId="5">[15]Global!#REF!</definedName>
    <definedName name="operating_leases_per_ATK_comm" localSheetId="9">[15]Global!#REF!</definedName>
    <definedName name="operating_leases_per_ATK_comm" localSheetId="2">[15]Global!#REF!</definedName>
    <definedName name="operating_leases_per_ATK_comm" localSheetId="26">[15]Global!#REF!</definedName>
    <definedName name="operating_leases_per_ATK_comm">[15]Global!#REF!</definedName>
    <definedName name="operating_leases_per_ATM_1985" localSheetId="4">[15]Global!#REF!</definedName>
    <definedName name="operating_leases_per_ATM_1985" localSheetId="15">[15]Global!#REF!</definedName>
    <definedName name="operating_leases_per_ATM_1985" localSheetId="22">[15]Global!#REF!</definedName>
    <definedName name="operating_leases_per_ATM_1985" localSheetId="5">[15]Global!#REF!</definedName>
    <definedName name="operating_leases_per_ATM_1985" localSheetId="9">[15]Global!#REF!</definedName>
    <definedName name="operating_leases_per_ATM_1985" localSheetId="2">[15]Global!#REF!</definedName>
    <definedName name="operating_leases_per_ATM_1985" localSheetId="26">[15]Global!#REF!</definedName>
    <definedName name="operating_leases_per_ATM_1985">[15]Global!#REF!</definedName>
    <definedName name="operating_leases_per_ATM_1986" localSheetId="4">[15]Global!#REF!</definedName>
    <definedName name="operating_leases_per_ATM_1986" localSheetId="15">[15]Global!#REF!</definedName>
    <definedName name="operating_leases_per_ATM_1986" localSheetId="22">[15]Global!#REF!</definedName>
    <definedName name="operating_leases_per_ATM_1986" localSheetId="5">[15]Global!#REF!</definedName>
    <definedName name="operating_leases_per_ATM_1986" localSheetId="9">[15]Global!#REF!</definedName>
    <definedName name="operating_leases_per_ATM_1986" localSheetId="2">[15]Global!#REF!</definedName>
    <definedName name="operating_leases_per_ATM_1986" localSheetId="26">[15]Global!#REF!</definedName>
    <definedName name="operating_leases_per_ATM_1986">[15]Global!#REF!</definedName>
    <definedName name="operating_leases_per_ATM_1987" localSheetId="4">[15]Global!#REF!</definedName>
    <definedName name="operating_leases_per_ATM_1987" localSheetId="15">[15]Global!#REF!</definedName>
    <definedName name="operating_leases_per_ATM_1987" localSheetId="22">[15]Global!#REF!</definedName>
    <definedName name="operating_leases_per_ATM_1987" localSheetId="5">[15]Global!#REF!</definedName>
    <definedName name="operating_leases_per_ATM_1987" localSheetId="9">[15]Global!#REF!</definedName>
    <definedName name="operating_leases_per_ATM_1987" localSheetId="2">[15]Global!#REF!</definedName>
    <definedName name="operating_leases_per_ATM_1987" localSheetId="26">[15]Global!#REF!</definedName>
    <definedName name="operating_leases_per_ATM_1987">[15]Global!#REF!</definedName>
    <definedName name="operating_leases_per_ATM_1988" localSheetId="4">[15]Global!#REF!</definedName>
    <definedName name="operating_leases_per_ATM_1988" localSheetId="15">[15]Global!#REF!</definedName>
    <definedName name="operating_leases_per_ATM_1988" localSheetId="22">[15]Global!#REF!</definedName>
    <definedName name="operating_leases_per_ATM_1988" localSheetId="5">[15]Global!#REF!</definedName>
    <definedName name="operating_leases_per_ATM_1988" localSheetId="9">[15]Global!#REF!</definedName>
    <definedName name="operating_leases_per_ATM_1988" localSheetId="2">[15]Global!#REF!</definedName>
    <definedName name="operating_leases_per_ATM_1988" localSheetId="26">[15]Global!#REF!</definedName>
    <definedName name="operating_leases_per_ATM_1988">[15]Global!#REF!</definedName>
    <definedName name="operating_leases_per_ATM_1989" localSheetId="4">[15]Global!#REF!</definedName>
    <definedName name="operating_leases_per_ATM_1989" localSheetId="15">[15]Global!#REF!</definedName>
    <definedName name="operating_leases_per_ATM_1989" localSheetId="22">[15]Global!#REF!</definedName>
    <definedName name="operating_leases_per_ATM_1989" localSheetId="5">[15]Global!#REF!</definedName>
    <definedName name="operating_leases_per_ATM_1989" localSheetId="9">[15]Global!#REF!</definedName>
    <definedName name="operating_leases_per_ATM_1989" localSheetId="2">[15]Global!#REF!</definedName>
    <definedName name="operating_leases_per_ATM_1989" localSheetId="26">[15]Global!#REF!</definedName>
    <definedName name="operating_leases_per_ATM_1989">[15]Global!#REF!</definedName>
    <definedName name="operating_leases_per_ATM_1990" localSheetId="4">[15]Global!#REF!</definedName>
    <definedName name="operating_leases_per_ATM_1990" localSheetId="15">[15]Global!#REF!</definedName>
    <definedName name="operating_leases_per_ATM_1990" localSheetId="22">[15]Global!#REF!</definedName>
    <definedName name="operating_leases_per_ATM_1990" localSheetId="5">[15]Global!#REF!</definedName>
    <definedName name="operating_leases_per_ATM_1990" localSheetId="9">[15]Global!#REF!</definedName>
    <definedName name="operating_leases_per_ATM_1990" localSheetId="2">[15]Global!#REF!</definedName>
    <definedName name="operating_leases_per_ATM_1990" localSheetId="26">[15]Global!#REF!</definedName>
    <definedName name="operating_leases_per_ATM_1990">[15]Global!#REF!</definedName>
    <definedName name="operating_leases_per_ATM_1991" localSheetId="4">[15]Global!#REF!</definedName>
    <definedName name="operating_leases_per_ATM_1991" localSheetId="15">[15]Global!#REF!</definedName>
    <definedName name="operating_leases_per_ATM_1991" localSheetId="22">[15]Global!#REF!</definedName>
    <definedName name="operating_leases_per_ATM_1991" localSheetId="5">[15]Global!#REF!</definedName>
    <definedName name="operating_leases_per_ATM_1991" localSheetId="9">[15]Global!#REF!</definedName>
    <definedName name="operating_leases_per_ATM_1991" localSheetId="2">[15]Global!#REF!</definedName>
    <definedName name="operating_leases_per_ATM_1991" localSheetId="26">[15]Global!#REF!</definedName>
    <definedName name="operating_leases_per_ATM_1991">[15]Global!#REF!</definedName>
    <definedName name="operating_leases_per_ATM_1992" localSheetId="4">[15]Global!#REF!</definedName>
    <definedName name="operating_leases_per_ATM_1992" localSheetId="15">[15]Global!#REF!</definedName>
    <definedName name="operating_leases_per_ATM_1992" localSheetId="22">[15]Global!#REF!</definedName>
    <definedName name="operating_leases_per_ATM_1992" localSheetId="5">[15]Global!#REF!</definedName>
    <definedName name="operating_leases_per_ATM_1992" localSheetId="9">[15]Global!#REF!</definedName>
    <definedName name="operating_leases_per_ATM_1992" localSheetId="2">[15]Global!#REF!</definedName>
    <definedName name="operating_leases_per_ATM_1992" localSheetId="26">[15]Global!#REF!</definedName>
    <definedName name="operating_leases_per_ATM_1992">[15]Global!#REF!</definedName>
    <definedName name="operating_leases_per_ATM_1993" localSheetId="4">[15]Global!#REF!</definedName>
    <definedName name="operating_leases_per_ATM_1993" localSheetId="15">[15]Global!#REF!</definedName>
    <definedName name="operating_leases_per_ATM_1993" localSheetId="22">[15]Global!#REF!</definedName>
    <definedName name="operating_leases_per_ATM_1993" localSheetId="5">[15]Global!#REF!</definedName>
    <definedName name="operating_leases_per_ATM_1993" localSheetId="9">[15]Global!#REF!</definedName>
    <definedName name="operating_leases_per_ATM_1993" localSheetId="2">[15]Global!#REF!</definedName>
    <definedName name="operating_leases_per_ATM_1993" localSheetId="26">[15]Global!#REF!</definedName>
    <definedName name="operating_leases_per_ATM_1993">[15]Global!#REF!</definedName>
    <definedName name="operating_leases_per_ATM_1994" localSheetId="4">[15]Global!#REF!</definedName>
    <definedName name="operating_leases_per_ATM_1994" localSheetId="15">[15]Global!#REF!</definedName>
    <definedName name="operating_leases_per_ATM_1994" localSheetId="22">[15]Global!#REF!</definedName>
    <definedName name="operating_leases_per_ATM_1994" localSheetId="5">[15]Global!#REF!</definedName>
    <definedName name="operating_leases_per_ATM_1994" localSheetId="9">[15]Global!#REF!</definedName>
    <definedName name="operating_leases_per_ATM_1994" localSheetId="2">[15]Global!#REF!</definedName>
    <definedName name="operating_leases_per_ATM_1994" localSheetId="26">[15]Global!#REF!</definedName>
    <definedName name="operating_leases_per_ATM_1994">[15]Global!#REF!</definedName>
    <definedName name="operating_leases_per_ATM_1995" localSheetId="4">[15]Global!#REF!</definedName>
    <definedName name="operating_leases_per_ATM_1995" localSheetId="15">[15]Global!#REF!</definedName>
    <definedName name="operating_leases_per_ATM_1995" localSheetId="22">[15]Global!#REF!</definedName>
    <definedName name="operating_leases_per_ATM_1995" localSheetId="5">[15]Global!#REF!</definedName>
    <definedName name="operating_leases_per_ATM_1995" localSheetId="9">[15]Global!#REF!</definedName>
    <definedName name="operating_leases_per_ATM_1995" localSheetId="2">[15]Global!#REF!</definedName>
    <definedName name="operating_leases_per_ATM_1995" localSheetId="26">[15]Global!#REF!</definedName>
    <definedName name="operating_leases_per_ATM_1995">[15]Global!#REF!</definedName>
    <definedName name="operating_leases_per_ATM_1996" localSheetId="4">[15]Global!#REF!</definedName>
    <definedName name="operating_leases_per_ATM_1996" localSheetId="15">[15]Global!#REF!</definedName>
    <definedName name="operating_leases_per_ATM_1996" localSheetId="22">[15]Global!#REF!</definedName>
    <definedName name="operating_leases_per_ATM_1996" localSheetId="5">[15]Global!#REF!</definedName>
    <definedName name="operating_leases_per_ATM_1996" localSheetId="9">[15]Global!#REF!</definedName>
    <definedName name="operating_leases_per_ATM_1996" localSheetId="2">[15]Global!#REF!</definedName>
    <definedName name="operating_leases_per_ATM_1996" localSheetId="26">[15]Global!#REF!</definedName>
    <definedName name="operating_leases_per_ATM_1996">[15]Global!#REF!</definedName>
    <definedName name="operating_leases_per_ATM_1997" localSheetId="4">[15]Global!#REF!</definedName>
    <definedName name="operating_leases_per_ATM_1997" localSheetId="15">[15]Global!#REF!</definedName>
    <definedName name="operating_leases_per_ATM_1997" localSheetId="22">[15]Global!#REF!</definedName>
    <definedName name="operating_leases_per_ATM_1997" localSheetId="5">[15]Global!#REF!</definedName>
    <definedName name="operating_leases_per_ATM_1997" localSheetId="9">[15]Global!#REF!</definedName>
    <definedName name="operating_leases_per_ATM_1997" localSheetId="2">[15]Global!#REF!</definedName>
    <definedName name="operating_leases_per_ATM_1997" localSheetId="26">[15]Global!#REF!</definedName>
    <definedName name="operating_leases_per_ATM_1997">[15]Global!#REF!</definedName>
    <definedName name="operating_leases_per_ATM_1998" localSheetId="4">[15]Global!#REF!</definedName>
    <definedName name="operating_leases_per_ATM_1998" localSheetId="15">[15]Global!#REF!</definedName>
    <definedName name="operating_leases_per_ATM_1998" localSheetId="22">[15]Global!#REF!</definedName>
    <definedName name="operating_leases_per_ATM_1998" localSheetId="5">[15]Global!#REF!</definedName>
    <definedName name="operating_leases_per_ATM_1998" localSheetId="9">[15]Global!#REF!</definedName>
    <definedName name="operating_leases_per_ATM_1998" localSheetId="2">[15]Global!#REF!</definedName>
    <definedName name="operating_leases_per_ATM_1998" localSheetId="26">[15]Global!#REF!</definedName>
    <definedName name="operating_leases_per_ATM_1998">[15]Global!#REF!</definedName>
    <definedName name="operating_leases_per_ATM_1999" localSheetId="4">[15]Global!#REF!</definedName>
    <definedName name="operating_leases_per_ATM_1999" localSheetId="15">[15]Global!#REF!</definedName>
    <definedName name="operating_leases_per_ATM_1999" localSheetId="22">[15]Global!#REF!</definedName>
    <definedName name="operating_leases_per_ATM_1999" localSheetId="5">[15]Global!#REF!</definedName>
    <definedName name="operating_leases_per_ATM_1999" localSheetId="9">[15]Global!#REF!</definedName>
    <definedName name="operating_leases_per_ATM_1999" localSheetId="2">[15]Global!#REF!</definedName>
    <definedName name="operating_leases_per_ATM_1999" localSheetId="26">[15]Global!#REF!</definedName>
    <definedName name="operating_leases_per_ATM_1999">[15]Global!#REF!</definedName>
    <definedName name="operating_leases_per_ATM_2000" localSheetId="4">[15]Global!#REF!</definedName>
    <definedName name="operating_leases_per_ATM_2000" localSheetId="15">[15]Global!#REF!</definedName>
    <definedName name="operating_leases_per_ATM_2000" localSheetId="22">[15]Global!#REF!</definedName>
    <definedName name="operating_leases_per_ATM_2000" localSheetId="5">[15]Global!#REF!</definedName>
    <definedName name="operating_leases_per_ATM_2000" localSheetId="9">[15]Global!#REF!</definedName>
    <definedName name="operating_leases_per_ATM_2000" localSheetId="2">[15]Global!#REF!</definedName>
    <definedName name="operating_leases_per_ATM_2000" localSheetId="26">[15]Global!#REF!</definedName>
    <definedName name="operating_leases_per_ATM_2000">[15]Global!#REF!</definedName>
    <definedName name="operating_leases_per_ATM_2001" localSheetId="4">[15]Global!#REF!</definedName>
    <definedName name="operating_leases_per_ATM_2001" localSheetId="15">[15]Global!#REF!</definedName>
    <definedName name="operating_leases_per_ATM_2001" localSheetId="22">[15]Global!#REF!</definedName>
    <definedName name="operating_leases_per_ATM_2001" localSheetId="5">[15]Global!#REF!</definedName>
    <definedName name="operating_leases_per_ATM_2001" localSheetId="9">[15]Global!#REF!</definedName>
    <definedName name="operating_leases_per_ATM_2001" localSheetId="2">[15]Global!#REF!</definedName>
    <definedName name="operating_leases_per_ATM_2001" localSheetId="26">[15]Global!#REF!</definedName>
    <definedName name="operating_leases_per_ATM_2001">[15]Global!#REF!</definedName>
    <definedName name="operating_leases_per_ATM_2002" localSheetId="4">[15]Global!#REF!</definedName>
    <definedName name="operating_leases_per_ATM_2002" localSheetId="15">[15]Global!#REF!</definedName>
    <definedName name="operating_leases_per_ATM_2002" localSheetId="22">[15]Global!#REF!</definedName>
    <definedName name="operating_leases_per_ATM_2002" localSheetId="5">[15]Global!#REF!</definedName>
    <definedName name="operating_leases_per_ATM_2002" localSheetId="9">[15]Global!#REF!</definedName>
    <definedName name="operating_leases_per_ATM_2002" localSheetId="2">[15]Global!#REF!</definedName>
    <definedName name="operating_leases_per_ATM_2002" localSheetId="26">[15]Global!#REF!</definedName>
    <definedName name="operating_leases_per_ATM_2002">[15]Global!#REF!</definedName>
    <definedName name="operating_leases_per_ATM_2003" localSheetId="4">[15]Global!#REF!</definedName>
    <definedName name="operating_leases_per_ATM_2003" localSheetId="15">[15]Global!#REF!</definedName>
    <definedName name="operating_leases_per_ATM_2003" localSheetId="22">[15]Global!#REF!</definedName>
    <definedName name="operating_leases_per_ATM_2003" localSheetId="5">[15]Global!#REF!</definedName>
    <definedName name="operating_leases_per_ATM_2003" localSheetId="9">[15]Global!#REF!</definedName>
    <definedName name="operating_leases_per_ATM_2003" localSheetId="2">[15]Global!#REF!</definedName>
    <definedName name="operating_leases_per_ATM_2003" localSheetId="26">[15]Global!#REF!</definedName>
    <definedName name="operating_leases_per_ATM_2003">[15]Global!#REF!</definedName>
    <definedName name="operating_leases_per_ATM_2004" localSheetId="4">[15]Global!#REF!</definedName>
    <definedName name="operating_leases_per_ATM_2004" localSheetId="15">[15]Global!#REF!</definedName>
    <definedName name="operating_leases_per_ATM_2004" localSheetId="22">[15]Global!#REF!</definedName>
    <definedName name="operating_leases_per_ATM_2004" localSheetId="5">[15]Global!#REF!</definedName>
    <definedName name="operating_leases_per_ATM_2004" localSheetId="9">[15]Global!#REF!</definedName>
    <definedName name="operating_leases_per_ATM_2004" localSheetId="2">[15]Global!#REF!</definedName>
    <definedName name="operating_leases_per_ATM_2004" localSheetId="26">[15]Global!#REF!</definedName>
    <definedName name="operating_leases_per_ATM_2004">[15]Global!#REF!</definedName>
    <definedName name="operating_leases_per_ATM_2005" localSheetId="4">[15]Global!#REF!</definedName>
    <definedName name="operating_leases_per_ATM_2005" localSheetId="15">[15]Global!#REF!</definedName>
    <definedName name="operating_leases_per_ATM_2005" localSheetId="22">[15]Global!#REF!</definedName>
    <definedName name="operating_leases_per_ATM_2005" localSheetId="5">[15]Global!#REF!</definedName>
    <definedName name="operating_leases_per_ATM_2005" localSheetId="9">[15]Global!#REF!</definedName>
    <definedName name="operating_leases_per_ATM_2005" localSheetId="2">[15]Global!#REF!</definedName>
    <definedName name="operating_leases_per_ATM_2005" localSheetId="26">[15]Global!#REF!</definedName>
    <definedName name="operating_leases_per_ATM_2005">[15]Global!#REF!</definedName>
    <definedName name="operating_leases_per_ATM_2006" localSheetId="4">[15]Global!#REF!</definedName>
    <definedName name="operating_leases_per_ATM_2006" localSheetId="15">[15]Global!#REF!</definedName>
    <definedName name="operating_leases_per_ATM_2006" localSheetId="22">[15]Global!#REF!</definedName>
    <definedName name="operating_leases_per_ATM_2006" localSheetId="5">[15]Global!#REF!</definedName>
    <definedName name="operating_leases_per_ATM_2006" localSheetId="9">[15]Global!#REF!</definedName>
    <definedName name="operating_leases_per_ATM_2006" localSheetId="2">[15]Global!#REF!</definedName>
    <definedName name="operating_leases_per_ATM_2006" localSheetId="26">[15]Global!#REF!</definedName>
    <definedName name="operating_leases_per_ATM_2006">[15]Global!#REF!</definedName>
    <definedName name="operating_leases_per_ATM_2007" localSheetId="4">[15]Global!#REF!</definedName>
    <definedName name="operating_leases_per_ATM_2007" localSheetId="15">[15]Global!#REF!</definedName>
    <definedName name="operating_leases_per_ATM_2007" localSheetId="22">[15]Global!#REF!</definedName>
    <definedName name="operating_leases_per_ATM_2007" localSheetId="5">[15]Global!#REF!</definedName>
    <definedName name="operating_leases_per_ATM_2007" localSheetId="9">[15]Global!#REF!</definedName>
    <definedName name="operating_leases_per_ATM_2007" localSheetId="2">[15]Global!#REF!</definedName>
    <definedName name="operating_leases_per_ATM_2007" localSheetId="26">[15]Global!#REF!</definedName>
    <definedName name="operating_leases_per_ATM_2007">[15]Global!#REF!</definedName>
    <definedName name="operating_leases_per_ATM_2008" localSheetId="4">[15]Global!#REF!</definedName>
    <definedName name="operating_leases_per_ATM_2008" localSheetId="15">[15]Global!#REF!</definedName>
    <definedName name="operating_leases_per_ATM_2008" localSheetId="22">[15]Global!#REF!</definedName>
    <definedName name="operating_leases_per_ATM_2008" localSheetId="5">[15]Global!#REF!</definedName>
    <definedName name="operating_leases_per_ATM_2008" localSheetId="9">[15]Global!#REF!</definedName>
    <definedName name="operating_leases_per_ATM_2008" localSheetId="2">[15]Global!#REF!</definedName>
    <definedName name="operating_leases_per_ATM_2008" localSheetId="26">[15]Global!#REF!</definedName>
    <definedName name="operating_leases_per_ATM_2008">[15]Global!#REF!</definedName>
    <definedName name="operating_leases_per_ATM_2009" localSheetId="4">[15]Global!#REF!</definedName>
    <definedName name="operating_leases_per_ATM_2009" localSheetId="15">[15]Global!#REF!</definedName>
    <definedName name="operating_leases_per_ATM_2009" localSheetId="22">[15]Global!#REF!</definedName>
    <definedName name="operating_leases_per_ATM_2009" localSheetId="5">[15]Global!#REF!</definedName>
    <definedName name="operating_leases_per_ATM_2009" localSheetId="9">[15]Global!#REF!</definedName>
    <definedName name="operating_leases_per_ATM_2009" localSheetId="2">[15]Global!#REF!</definedName>
    <definedName name="operating_leases_per_ATM_2009" localSheetId="26">[15]Global!#REF!</definedName>
    <definedName name="operating_leases_per_ATM_2009">[15]Global!#REF!</definedName>
    <definedName name="operating_leases_per_ATM_2010" localSheetId="4">[15]Global!#REF!</definedName>
    <definedName name="operating_leases_per_ATM_2010" localSheetId="15">[15]Global!#REF!</definedName>
    <definedName name="operating_leases_per_ATM_2010" localSheetId="22">[15]Global!#REF!</definedName>
    <definedName name="operating_leases_per_ATM_2010" localSheetId="5">[15]Global!#REF!</definedName>
    <definedName name="operating_leases_per_ATM_2010" localSheetId="9">[15]Global!#REF!</definedName>
    <definedName name="operating_leases_per_ATM_2010" localSheetId="2">[15]Global!#REF!</definedName>
    <definedName name="operating_leases_per_ATM_2010" localSheetId="26">[15]Global!#REF!</definedName>
    <definedName name="operating_leases_per_ATM_2010">[15]Global!#REF!</definedName>
    <definedName name="operating_leases_per_ATM_comm" localSheetId="4">[15]Global!#REF!</definedName>
    <definedName name="operating_leases_per_ATM_comm" localSheetId="15">[15]Global!#REF!</definedName>
    <definedName name="operating_leases_per_ATM_comm" localSheetId="22">[15]Global!#REF!</definedName>
    <definedName name="operating_leases_per_ATM_comm" localSheetId="5">[15]Global!#REF!</definedName>
    <definedName name="operating_leases_per_ATM_comm" localSheetId="9">[15]Global!#REF!</definedName>
    <definedName name="operating_leases_per_ATM_comm" localSheetId="2">[15]Global!#REF!</definedName>
    <definedName name="operating_leases_per_ATM_comm" localSheetId="26">[15]Global!#REF!</definedName>
    <definedName name="operating_leases_per_ATM_comm">[15]Global!#REF!</definedName>
    <definedName name="Operating_profit" localSheetId="4">#REF!</definedName>
    <definedName name="Operating_profit" localSheetId="15">#REF!</definedName>
    <definedName name="Operating_profit" localSheetId="22">#REF!</definedName>
    <definedName name="Operating_profit" localSheetId="5">#REF!</definedName>
    <definedName name="Operating_profit" localSheetId="9">#REF!</definedName>
    <definedName name="Operating_profit" localSheetId="2">#REF!</definedName>
    <definedName name="Operating_profit" localSheetId="26">#REF!</definedName>
    <definedName name="Operating_profit">#REF!</definedName>
    <definedName name="OpEx">[10]Sheet1!$A$12:$IV$12</definedName>
    <definedName name="opinion_body" localSheetId="4">'[3]DCF old'!#REF!</definedName>
    <definedName name="opinion_body" localSheetId="15">'[3]DCF old'!#REF!</definedName>
    <definedName name="opinion_body" localSheetId="22">'[3]DCF old'!#REF!</definedName>
    <definedName name="opinion_body" localSheetId="5">'[3]DCF old'!#REF!</definedName>
    <definedName name="opinion_body" localSheetId="9">'[3]DCF old'!#REF!</definedName>
    <definedName name="opinion_body" localSheetId="2">'[3]DCF old'!#REF!</definedName>
    <definedName name="opinion_body" localSheetId="26">'[3]DCF old'!#REF!</definedName>
    <definedName name="opinion_body">'[3]DCF old'!#REF!</definedName>
    <definedName name="opinion_header" localSheetId="4">#REF!</definedName>
    <definedName name="opinion_header" localSheetId="15">#REF!</definedName>
    <definedName name="opinion_header" localSheetId="22">#REF!</definedName>
    <definedName name="opinion_header" localSheetId="5">#REF!</definedName>
    <definedName name="opinion_header" localSheetId="9">#REF!</definedName>
    <definedName name="opinion_header" localSheetId="2">#REF!</definedName>
    <definedName name="opinion_header" localSheetId="26">#REF!</definedName>
    <definedName name="opinion_header">#REF!</definedName>
    <definedName name="opinion_subject" localSheetId="4">'[3]DCF old'!#REF!</definedName>
    <definedName name="opinion_subject" localSheetId="15">'[3]DCF old'!#REF!</definedName>
    <definedName name="opinion_subject" localSheetId="22">'[3]DCF old'!#REF!</definedName>
    <definedName name="opinion_subject" localSheetId="5">'[3]DCF old'!#REF!</definedName>
    <definedName name="opinion_subject" localSheetId="9">'[3]DCF old'!#REF!</definedName>
    <definedName name="opinion_subject" localSheetId="2">'[3]DCF old'!#REF!</definedName>
    <definedName name="opinion_subject" localSheetId="26">'[3]DCF old'!#REF!</definedName>
    <definedName name="opinion_subject">'[3]DCF old'!#REF!</definedName>
    <definedName name="Opinion_text" localSheetId="4">#REF!</definedName>
    <definedName name="Opinion_text" localSheetId="15">#REF!</definedName>
    <definedName name="Opinion_text" localSheetId="22">#REF!</definedName>
    <definedName name="Opinion_text" localSheetId="5">#REF!</definedName>
    <definedName name="Opinion_text" localSheetId="9">#REF!</definedName>
    <definedName name="Opinion_text" localSheetId="2">#REF!</definedName>
    <definedName name="Opinion_text" localSheetId="26">#REF!</definedName>
    <definedName name="Opinion_text">#REF!</definedName>
    <definedName name="opm_00" localSheetId="4">#REF!</definedName>
    <definedName name="opm_00" localSheetId="15">#REF!</definedName>
    <definedName name="opm_00" localSheetId="22">#REF!</definedName>
    <definedName name="opm_00" localSheetId="5">#REF!</definedName>
    <definedName name="opm_00" localSheetId="9">#REF!</definedName>
    <definedName name="opm_00" localSheetId="2">#REF!</definedName>
    <definedName name="opm_00" localSheetId="26">#REF!</definedName>
    <definedName name="opm_00">#REF!</definedName>
    <definedName name="opm_01" localSheetId="4">#REF!</definedName>
    <definedName name="opm_01" localSheetId="15">#REF!</definedName>
    <definedName name="opm_01" localSheetId="22">#REF!</definedName>
    <definedName name="opm_01" localSheetId="5">#REF!</definedName>
    <definedName name="opm_01" localSheetId="9">#REF!</definedName>
    <definedName name="opm_01" localSheetId="2">#REF!</definedName>
    <definedName name="opm_01" localSheetId="26">#REF!</definedName>
    <definedName name="opm_01">#REF!</definedName>
    <definedName name="opm_02" localSheetId="4">#REF!</definedName>
    <definedName name="opm_02" localSheetId="15">#REF!</definedName>
    <definedName name="opm_02" localSheetId="22">#REF!</definedName>
    <definedName name="opm_02" localSheetId="5">#REF!</definedName>
    <definedName name="opm_02" localSheetId="9">#REF!</definedName>
    <definedName name="opm_02" localSheetId="2">#REF!</definedName>
    <definedName name="opm_02" localSheetId="26">#REF!</definedName>
    <definedName name="opm_02">#REF!</definedName>
    <definedName name="opm_03">[1]CASINO2!$W$398</definedName>
    <definedName name="opm_90" localSheetId="4">#REF!</definedName>
    <definedName name="opm_90" localSheetId="15">#REF!</definedName>
    <definedName name="opm_90" localSheetId="22">#REF!</definedName>
    <definedName name="opm_90" localSheetId="5">#REF!</definedName>
    <definedName name="opm_90" localSheetId="9">#REF!</definedName>
    <definedName name="opm_90" localSheetId="2">#REF!</definedName>
    <definedName name="opm_90" localSheetId="26">#REF!</definedName>
    <definedName name="opm_90">#REF!</definedName>
    <definedName name="opm_91" localSheetId="4">#REF!</definedName>
    <definedName name="opm_91" localSheetId="15">#REF!</definedName>
    <definedName name="opm_91" localSheetId="22">#REF!</definedName>
    <definedName name="opm_91" localSheetId="5">#REF!</definedName>
    <definedName name="opm_91" localSheetId="9">#REF!</definedName>
    <definedName name="opm_91" localSheetId="2">#REF!</definedName>
    <definedName name="opm_91" localSheetId="26">#REF!</definedName>
    <definedName name="opm_91">#REF!</definedName>
    <definedName name="opm_92" localSheetId="4">#REF!</definedName>
    <definedName name="opm_92" localSheetId="15">#REF!</definedName>
    <definedName name="opm_92" localSheetId="22">#REF!</definedName>
    <definedName name="opm_92" localSheetId="5">#REF!</definedName>
    <definedName name="opm_92" localSheetId="9">#REF!</definedName>
    <definedName name="opm_92" localSheetId="2">#REF!</definedName>
    <definedName name="opm_92" localSheetId="26">#REF!</definedName>
    <definedName name="opm_92">#REF!</definedName>
    <definedName name="opm_93" localSheetId="4">#REF!</definedName>
    <definedName name="opm_93" localSheetId="15">#REF!</definedName>
    <definedName name="opm_93" localSheetId="22">#REF!</definedName>
    <definedName name="opm_93" localSheetId="5">#REF!</definedName>
    <definedName name="opm_93" localSheetId="9">#REF!</definedName>
    <definedName name="opm_93" localSheetId="2">#REF!</definedName>
    <definedName name="opm_93" localSheetId="26">#REF!</definedName>
    <definedName name="opm_93">#REF!</definedName>
    <definedName name="opm_94" localSheetId="4">#REF!</definedName>
    <definedName name="opm_94" localSheetId="15">#REF!</definedName>
    <definedName name="opm_94" localSheetId="22">#REF!</definedName>
    <definedName name="opm_94" localSheetId="5">#REF!</definedName>
    <definedName name="opm_94" localSheetId="9">#REF!</definedName>
    <definedName name="opm_94" localSheetId="2">#REF!</definedName>
    <definedName name="opm_94" localSheetId="26">#REF!</definedName>
    <definedName name="opm_94">#REF!</definedName>
    <definedName name="opm_95" localSheetId="4">#REF!</definedName>
    <definedName name="opm_95" localSheetId="15">#REF!</definedName>
    <definedName name="opm_95" localSheetId="22">#REF!</definedName>
    <definedName name="opm_95" localSheetId="5">#REF!</definedName>
    <definedName name="opm_95" localSheetId="9">#REF!</definedName>
    <definedName name="opm_95" localSheetId="2">#REF!</definedName>
    <definedName name="opm_95" localSheetId="26">#REF!</definedName>
    <definedName name="opm_95">#REF!</definedName>
    <definedName name="opm_96" localSheetId="4">#REF!</definedName>
    <definedName name="opm_96" localSheetId="15">#REF!</definedName>
    <definedName name="opm_96" localSheetId="22">#REF!</definedName>
    <definedName name="opm_96" localSheetId="5">#REF!</definedName>
    <definedName name="opm_96" localSheetId="9">#REF!</definedName>
    <definedName name="opm_96" localSheetId="2">#REF!</definedName>
    <definedName name="opm_96" localSheetId="26">#REF!</definedName>
    <definedName name="opm_96">#REF!</definedName>
    <definedName name="opm_97" localSheetId="4">#REF!</definedName>
    <definedName name="opm_97" localSheetId="15">#REF!</definedName>
    <definedName name="opm_97" localSheetId="22">#REF!</definedName>
    <definedName name="opm_97" localSheetId="5">#REF!</definedName>
    <definedName name="opm_97" localSheetId="9">#REF!</definedName>
    <definedName name="opm_97" localSheetId="2">#REF!</definedName>
    <definedName name="opm_97" localSheetId="26">#REF!</definedName>
    <definedName name="opm_97">#REF!</definedName>
    <definedName name="opm_98" localSheetId="4">#REF!</definedName>
    <definedName name="opm_98" localSheetId="15">#REF!</definedName>
    <definedName name="opm_98" localSheetId="22">#REF!</definedName>
    <definedName name="opm_98" localSheetId="5">#REF!</definedName>
    <definedName name="opm_98" localSheetId="9">#REF!</definedName>
    <definedName name="opm_98" localSheetId="2">#REF!</definedName>
    <definedName name="opm_98" localSheetId="26">#REF!</definedName>
    <definedName name="opm_98">#REF!</definedName>
    <definedName name="opm_99" localSheetId="4">#REF!</definedName>
    <definedName name="opm_99" localSheetId="15">#REF!</definedName>
    <definedName name="opm_99" localSheetId="22">#REF!</definedName>
    <definedName name="opm_99" localSheetId="5">#REF!</definedName>
    <definedName name="opm_99" localSheetId="9">#REF!</definedName>
    <definedName name="opm_99" localSheetId="2">#REF!</definedName>
    <definedName name="opm_99" localSheetId="26">#REF!</definedName>
    <definedName name="opm_99">#REF!</definedName>
    <definedName name="Order_backlog" localSheetId="4">#REF!</definedName>
    <definedName name="Order_backlog" localSheetId="15">#REF!</definedName>
    <definedName name="Order_backlog" localSheetId="22">#REF!</definedName>
    <definedName name="Order_backlog" localSheetId="5">#REF!</definedName>
    <definedName name="Order_backlog" localSheetId="9">#REF!</definedName>
    <definedName name="Order_backlog" localSheetId="2">#REF!</definedName>
    <definedName name="Order_backlog" localSheetId="26">#REF!</definedName>
    <definedName name="Order_backlog">#REF!</definedName>
    <definedName name="Order_intake" localSheetId="4">#REF!</definedName>
    <definedName name="Order_intake" localSheetId="15">#REF!</definedName>
    <definedName name="Order_intake" localSheetId="22">#REF!</definedName>
    <definedName name="Order_intake" localSheetId="5">#REF!</definedName>
    <definedName name="Order_intake" localSheetId="9">#REF!</definedName>
    <definedName name="Order_intake" localSheetId="2">#REF!</definedName>
    <definedName name="Order_intake" localSheetId="26">#REF!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5">#REF!</definedName>
    <definedName name="Other_Cash_Items" localSheetId="22">#REF!</definedName>
    <definedName name="Other_Cash_Items" localSheetId="5">#REF!</definedName>
    <definedName name="Other_Cash_Items" localSheetId="9">#REF!</definedName>
    <definedName name="Other_Cash_Items" localSheetId="2">#REF!</definedName>
    <definedName name="Other_Cash_Items" localSheetId="26">#REF!</definedName>
    <definedName name="Other_Cash_Items">#REF!</definedName>
    <definedName name="other_costs_per_ASK_1985" localSheetId="4">[15]Global!#REF!</definedName>
    <definedName name="other_costs_per_ASK_1985" localSheetId="15">[15]Global!#REF!</definedName>
    <definedName name="other_costs_per_ASK_1985" localSheetId="22">[15]Global!#REF!</definedName>
    <definedName name="other_costs_per_ASK_1985" localSheetId="5">[15]Global!#REF!</definedName>
    <definedName name="other_costs_per_ASK_1985" localSheetId="9">[15]Global!#REF!</definedName>
    <definedName name="other_costs_per_ASK_1985" localSheetId="2">[15]Global!#REF!</definedName>
    <definedName name="other_costs_per_ASK_1985" localSheetId="26">[15]Global!#REF!</definedName>
    <definedName name="other_costs_per_ASK_1985">[15]Global!#REF!</definedName>
    <definedName name="other_costs_per_ASK_1986" localSheetId="4">[15]Global!#REF!</definedName>
    <definedName name="other_costs_per_ASK_1986" localSheetId="15">[15]Global!#REF!</definedName>
    <definedName name="other_costs_per_ASK_1986" localSheetId="22">[15]Global!#REF!</definedName>
    <definedName name="other_costs_per_ASK_1986" localSheetId="5">[15]Global!#REF!</definedName>
    <definedName name="other_costs_per_ASK_1986" localSheetId="9">[15]Global!#REF!</definedName>
    <definedName name="other_costs_per_ASK_1986" localSheetId="2">[15]Global!#REF!</definedName>
    <definedName name="other_costs_per_ASK_1986" localSheetId="26">[15]Global!#REF!</definedName>
    <definedName name="other_costs_per_ASK_1986">[15]Global!#REF!</definedName>
    <definedName name="other_costs_per_ASK_1987" localSheetId="4">[15]Global!#REF!</definedName>
    <definedName name="other_costs_per_ASK_1987" localSheetId="15">[15]Global!#REF!</definedName>
    <definedName name="other_costs_per_ASK_1987" localSheetId="22">[15]Global!#REF!</definedName>
    <definedName name="other_costs_per_ASK_1987" localSheetId="5">[15]Global!#REF!</definedName>
    <definedName name="other_costs_per_ASK_1987" localSheetId="9">[15]Global!#REF!</definedName>
    <definedName name="other_costs_per_ASK_1987" localSheetId="2">[15]Global!#REF!</definedName>
    <definedName name="other_costs_per_ASK_1987" localSheetId="26">[15]Global!#REF!</definedName>
    <definedName name="other_costs_per_ASK_1987">[15]Global!#REF!</definedName>
    <definedName name="other_costs_per_ASK_1988" localSheetId="4">[15]Global!#REF!</definedName>
    <definedName name="other_costs_per_ASK_1988" localSheetId="15">[15]Global!#REF!</definedName>
    <definedName name="other_costs_per_ASK_1988" localSheetId="22">[15]Global!#REF!</definedName>
    <definedName name="other_costs_per_ASK_1988" localSheetId="5">[15]Global!#REF!</definedName>
    <definedName name="other_costs_per_ASK_1988" localSheetId="9">[15]Global!#REF!</definedName>
    <definedName name="other_costs_per_ASK_1988" localSheetId="2">[15]Global!#REF!</definedName>
    <definedName name="other_costs_per_ASK_1988" localSheetId="26">[15]Global!#REF!</definedName>
    <definedName name="other_costs_per_ASK_1988">[15]Global!#REF!</definedName>
    <definedName name="other_costs_per_ASK_1989" localSheetId="4">[15]Global!#REF!</definedName>
    <definedName name="other_costs_per_ASK_1989" localSheetId="15">[15]Global!#REF!</definedName>
    <definedName name="other_costs_per_ASK_1989" localSheetId="22">[15]Global!#REF!</definedName>
    <definedName name="other_costs_per_ASK_1989" localSheetId="5">[15]Global!#REF!</definedName>
    <definedName name="other_costs_per_ASK_1989" localSheetId="9">[15]Global!#REF!</definedName>
    <definedName name="other_costs_per_ASK_1989" localSheetId="2">[15]Global!#REF!</definedName>
    <definedName name="other_costs_per_ASK_1989" localSheetId="26">[15]Global!#REF!</definedName>
    <definedName name="other_costs_per_ASK_1989">[15]Global!#REF!</definedName>
    <definedName name="other_costs_per_ASK_1990" localSheetId="4">[15]Global!#REF!</definedName>
    <definedName name="other_costs_per_ASK_1990" localSheetId="15">[15]Global!#REF!</definedName>
    <definedName name="other_costs_per_ASK_1990" localSheetId="22">[15]Global!#REF!</definedName>
    <definedName name="other_costs_per_ASK_1990" localSheetId="5">[15]Global!#REF!</definedName>
    <definedName name="other_costs_per_ASK_1990" localSheetId="9">[15]Global!#REF!</definedName>
    <definedName name="other_costs_per_ASK_1990" localSheetId="2">[15]Global!#REF!</definedName>
    <definedName name="other_costs_per_ASK_1990" localSheetId="26">[15]Global!#REF!</definedName>
    <definedName name="other_costs_per_ASK_1990">[15]Global!#REF!</definedName>
    <definedName name="other_costs_per_ASK_1991" localSheetId="4">[15]Global!#REF!</definedName>
    <definedName name="other_costs_per_ASK_1991" localSheetId="15">[15]Global!#REF!</definedName>
    <definedName name="other_costs_per_ASK_1991" localSheetId="22">[15]Global!#REF!</definedName>
    <definedName name="other_costs_per_ASK_1991" localSheetId="5">[15]Global!#REF!</definedName>
    <definedName name="other_costs_per_ASK_1991" localSheetId="9">[15]Global!#REF!</definedName>
    <definedName name="other_costs_per_ASK_1991" localSheetId="2">[15]Global!#REF!</definedName>
    <definedName name="other_costs_per_ASK_1991" localSheetId="26">[15]Global!#REF!</definedName>
    <definedName name="other_costs_per_ASK_1991">[15]Global!#REF!</definedName>
    <definedName name="other_costs_per_ASK_1992" localSheetId="4">[15]Global!#REF!</definedName>
    <definedName name="other_costs_per_ASK_1992" localSheetId="15">[15]Global!#REF!</definedName>
    <definedName name="other_costs_per_ASK_1992" localSheetId="22">[15]Global!#REF!</definedName>
    <definedName name="other_costs_per_ASK_1992" localSheetId="5">[15]Global!#REF!</definedName>
    <definedName name="other_costs_per_ASK_1992" localSheetId="9">[15]Global!#REF!</definedName>
    <definedName name="other_costs_per_ASK_1992" localSheetId="2">[15]Global!#REF!</definedName>
    <definedName name="other_costs_per_ASK_1992" localSheetId="26">[15]Global!#REF!</definedName>
    <definedName name="other_costs_per_ASK_1992">[15]Global!#REF!</definedName>
    <definedName name="other_costs_per_ASK_1993" localSheetId="4">[15]Global!#REF!</definedName>
    <definedName name="other_costs_per_ASK_1993" localSheetId="15">[15]Global!#REF!</definedName>
    <definedName name="other_costs_per_ASK_1993" localSheetId="22">[15]Global!#REF!</definedName>
    <definedName name="other_costs_per_ASK_1993" localSheetId="5">[15]Global!#REF!</definedName>
    <definedName name="other_costs_per_ASK_1993" localSheetId="9">[15]Global!#REF!</definedName>
    <definedName name="other_costs_per_ASK_1993" localSheetId="2">[15]Global!#REF!</definedName>
    <definedName name="other_costs_per_ASK_1993" localSheetId="26">[15]Global!#REF!</definedName>
    <definedName name="other_costs_per_ASK_1993">[15]Global!#REF!</definedName>
    <definedName name="other_costs_per_ASK_1994" localSheetId="4">[15]Global!#REF!</definedName>
    <definedName name="other_costs_per_ASK_1994" localSheetId="15">[15]Global!#REF!</definedName>
    <definedName name="other_costs_per_ASK_1994" localSheetId="22">[15]Global!#REF!</definedName>
    <definedName name="other_costs_per_ASK_1994" localSheetId="5">[15]Global!#REF!</definedName>
    <definedName name="other_costs_per_ASK_1994" localSheetId="9">[15]Global!#REF!</definedName>
    <definedName name="other_costs_per_ASK_1994" localSheetId="2">[15]Global!#REF!</definedName>
    <definedName name="other_costs_per_ASK_1994" localSheetId="26">[15]Global!#REF!</definedName>
    <definedName name="other_costs_per_ASK_1994">[15]Global!#REF!</definedName>
    <definedName name="other_costs_per_ASK_1995" localSheetId="4">[15]Global!#REF!</definedName>
    <definedName name="other_costs_per_ASK_1995" localSheetId="15">[15]Global!#REF!</definedName>
    <definedName name="other_costs_per_ASK_1995" localSheetId="22">[15]Global!#REF!</definedName>
    <definedName name="other_costs_per_ASK_1995" localSheetId="5">[15]Global!#REF!</definedName>
    <definedName name="other_costs_per_ASK_1995" localSheetId="9">[15]Global!#REF!</definedName>
    <definedName name="other_costs_per_ASK_1995" localSheetId="2">[15]Global!#REF!</definedName>
    <definedName name="other_costs_per_ASK_1995" localSheetId="26">[15]Global!#REF!</definedName>
    <definedName name="other_costs_per_ASK_1995">[15]Global!#REF!</definedName>
    <definedName name="other_costs_per_ASK_1996" localSheetId="4">[15]Global!#REF!</definedName>
    <definedName name="other_costs_per_ASK_1996" localSheetId="15">[15]Global!#REF!</definedName>
    <definedName name="other_costs_per_ASK_1996" localSheetId="22">[15]Global!#REF!</definedName>
    <definedName name="other_costs_per_ASK_1996" localSheetId="5">[15]Global!#REF!</definedName>
    <definedName name="other_costs_per_ASK_1996" localSheetId="9">[15]Global!#REF!</definedName>
    <definedName name="other_costs_per_ASK_1996" localSheetId="2">[15]Global!#REF!</definedName>
    <definedName name="other_costs_per_ASK_1996" localSheetId="26">[15]Global!#REF!</definedName>
    <definedName name="other_costs_per_ASK_1996">[15]Global!#REF!</definedName>
    <definedName name="other_costs_per_ASK_1997" localSheetId="4">[15]Global!#REF!</definedName>
    <definedName name="other_costs_per_ASK_1997" localSheetId="15">[15]Global!#REF!</definedName>
    <definedName name="other_costs_per_ASK_1997" localSheetId="22">[15]Global!#REF!</definedName>
    <definedName name="other_costs_per_ASK_1997" localSheetId="5">[15]Global!#REF!</definedName>
    <definedName name="other_costs_per_ASK_1997" localSheetId="9">[15]Global!#REF!</definedName>
    <definedName name="other_costs_per_ASK_1997" localSheetId="2">[15]Global!#REF!</definedName>
    <definedName name="other_costs_per_ASK_1997" localSheetId="26">[15]Global!#REF!</definedName>
    <definedName name="other_costs_per_ASK_1997">[15]Global!#REF!</definedName>
    <definedName name="other_costs_per_ASK_1998" localSheetId="4">[15]Global!#REF!</definedName>
    <definedName name="other_costs_per_ASK_1998" localSheetId="15">[15]Global!#REF!</definedName>
    <definedName name="other_costs_per_ASK_1998" localSheetId="22">[15]Global!#REF!</definedName>
    <definedName name="other_costs_per_ASK_1998" localSheetId="5">[15]Global!#REF!</definedName>
    <definedName name="other_costs_per_ASK_1998" localSheetId="9">[15]Global!#REF!</definedName>
    <definedName name="other_costs_per_ASK_1998" localSheetId="2">[15]Global!#REF!</definedName>
    <definedName name="other_costs_per_ASK_1998" localSheetId="26">[15]Global!#REF!</definedName>
    <definedName name="other_costs_per_ASK_1998">[15]Global!#REF!</definedName>
    <definedName name="other_costs_per_ASK_1999" localSheetId="4">[15]Global!#REF!</definedName>
    <definedName name="other_costs_per_ASK_1999" localSheetId="15">[15]Global!#REF!</definedName>
    <definedName name="other_costs_per_ASK_1999" localSheetId="22">[15]Global!#REF!</definedName>
    <definedName name="other_costs_per_ASK_1999" localSheetId="5">[15]Global!#REF!</definedName>
    <definedName name="other_costs_per_ASK_1999" localSheetId="9">[15]Global!#REF!</definedName>
    <definedName name="other_costs_per_ASK_1999" localSheetId="2">[15]Global!#REF!</definedName>
    <definedName name="other_costs_per_ASK_1999" localSheetId="26">[15]Global!#REF!</definedName>
    <definedName name="other_costs_per_ASK_1999">[15]Global!#REF!</definedName>
    <definedName name="other_costs_per_ASK_2000" localSheetId="4">[15]Global!#REF!</definedName>
    <definedName name="other_costs_per_ASK_2000" localSheetId="15">[15]Global!#REF!</definedName>
    <definedName name="other_costs_per_ASK_2000" localSheetId="22">[15]Global!#REF!</definedName>
    <definedName name="other_costs_per_ASK_2000" localSheetId="5">[15]Global!#REF!</definedName>
    <definedName name="other_costs_per_ASK_2000" localSheetId="9">[15]Global!#REF!</definedName>
    <definedName name="other_costs_per_ASK_2000" localSheetId="2">[15]Global!#REF!</definedName>
    <definedName name="other_costs_per_ASK_2000" localSheetId="26">[15]Global!#REF!</definedName>
    <definedName name="other_costs_per_ASK_2000">[15]Global!#REF!</definedName>
    <definedName name="other_costs_per_ASK_2001" localSheetId="4">[15]Global!#REF!</definedName>
    <definedName name="other_costs_per_ASK_2001" localSheetId="15">[15]Global!#REF!</definedName>
    <definedName name="other_costs_per_ASK_2001" localSheetId="22">[15]Global!#REF!</definedName>
    <definedName name="other_costs_per_ASK_2001" localSheetId="5">[15]Global!#REF!</definedName>
    <definedName name="other_costs_per_ASK_2001" localSheetId="9">[15]Global!#REF!</definedName>
    <definedName name="other_costs_per_ASK_2001" localSheetId="2">[15]Global!#REF!</definedName>
    <definedName name="other_costs_per_ASK_2001" localSheetId="26">[15]Global!#REF!</definedName>
    <definedName name="other_costs_per_ASK_2001">[15]Global!#REF!</definedName>
    <definedName name="other_costs_per_ASK_2002" localSheetId="4">[15]Global!#REF!</definedName>
    <definedName name="other_costs_per_ASK_2002" localSheetId="15">[15]Global!#REF!</definedName>
    <definedName name="other_costs_per_ASK_2002" localSheetId="22">[15]Global!#REF!</definedName>
    <definedName name="other_costs_per_ASK_2002" localSheetId="5">[15]Global!#REF!</definedName>
    <definedName name="other_costs_per_ASK_2002" localSheetId="9">[15]Global!#REF!</definedName>
    <definedName name="other_costs_per_ASK_2002" localSheetId="2">[15]Global!#REF!</definedName>
    <definedName name="other_costs_per_ASK_2002" localSheetId="26">[15]Global!#REF!</definedName>
    <definedName name="other_costs_per_ASK_2002">[15]Global!#REF!</definedName>
    <definedName name="other_costs_per_ASK_2003" localSheetId="4">[15]Global!#REF!</definedName>
    <definedName name="other_costs_per_ASK_2003" localSheetId="15">[15]Global!#REF!</definedName>
    <definedName name="other_costs_per_ASK_2003" localSheetId="22">[15]Global!#REF!</definedName>
    <definedName name="other_costs_per_ASK_2003" localSheetId="5">[15]Global!#REF!</definedName>
    <definedName name="other_costs_per_ASK_2003" localSheetId="9">[15]Global!#REF!</definedName>
    <definedName name="other_costs_per_ASK_2003" localSheetId="2">[15]Global!#REF!</definedName>
    <definedName name="other_costs_per_ASK_2003" localSheetId="26">[15]Global!#REF!</definedName>
    <definedName name="other_costs_per_ASK_2003">[15]Global!#REF!</definedName>
    <definedName name="other_costs_per_ASK_2004" localSheetId="4">[15]Global!#REF!</definedName>
    <definedName name="other_costs_per_ASK_2004" localSheetId="15">[15]Global!#REF!</definedName>
    <definedName name="other_costs_per_ASK_2004" localSheetId="22">[15]Global!#REF!</definedName>
    <definedName name="other_costs_per_ASK_2004" localSheetId="5">[15]Global!#REF!</definedName>
    <definedName name="other_costs_per_ASK_2004" localSheetId="9">[15]Global!#REF!</definedName>
    <definedName name="other_costs_per_ASK_2004" localSheetId="2">[15]Global!#REF!</definedName>
    <definedName name="other_costs_per_ASK_2004" localSheetId="26">[15]Global!#REF!</definedName>
    <definedName name="other_costs_per_ASK_2004">[15]Global!#REF!</definedName>
    <definedName name="other_costs_per_ASK_2005" localSheetId="4">[15]Global!#REF!</definedName>
    <definedName name="other_costs_per_ASK_2005" localSheetId="15">[15]Global!#REF!</definedName>
    <definedName name="other_costs_per_ASK_2005" localSheetId="22">[15]Global!#REF!</definedName>
    <definedName name="other_costs_per_ASK_2005" localSheetId="5">[15]Global!#REF!</definedName>
    <definedName name="other_costs_per_ASK_2005" localSheetId="9">[15]Global!#REF!</definedName>
    <definedName name="other_costs_per_ASK_2005" localSheetId="2">[15]Global!#REF!</definedName>
    <definedName name="other_costs_per_ASK_2005" localSheetId="26">[15]Global!#REF!</definedName>
    <definedName name="other_costs_per_ASK_2005">[15]Global!#REF!</definedName>
    <definedName name="other_costs_per_ASK_2006" localSheetId="4">[15]Global!#REF!</definedName>
    <definedName name="other_costs_per_ASK_2006" localSheetId="15">[15]Global!#REF!</definedName>
    <definedName name="other_costs_per_ASK_2006" localSheetId="22">[15]Global!#REF!</definedName>
    <definedName name="other_costs_per_ASK_2006" localSheetId="5">[15]Global!#REF!</definedName>
    <definedName name="other_costs_per_ASK_2006" localSheetId="9">[15]Global!#REF!</definedName>
    <definedName name="other_costs_per_ASK_2006" localSheetId="2">[15]Global!#REF!</definedName>
    <definedName name="other_costs_per_ASK_2006" localSheetId="26">[15]Global!#REF!</definedName>
    <definedName name="other_costs_per_ASK_2006">[15]Global!#REF!</definedName>
    <definedName name="other_costs_per_ASK_2007" localSheetId="4">[15]Global!#REF!</definedName>
    <definedName name="other_costs_per_ASK_2007" localSheetId="15">[15]Global!#REF!</definedName>
    <definedName name="other_costs_per_ASK_2007" localSheetId="22">[15]Global!#REF!</definedName>
    <definedName name="other_costs_per_ASK_2007" localSheetId="5">[15]Global!#REF!</definedName>
    <definedName name="other_costs_per_ASK_2007" localSheetId="9">[15]Global!#REF!</definedName>
    <definedName name="other_costs_per_ASK_2007" localSheetId="2">[15]Global!#REF!</definedName>
    <definedName name="other_costs_per_ASK_2007" localSheetId="26">[15]Global!#REF!</definedName>
    <definedName name="other_costs_per_ASK_2007">[15]Global!#REF!</definedName>
    <definedName name="other_costs_per_ASK_2008" localSheetId="4">[15]Global!#REF!</definedName>
    <definedName name="other_costs_per_ASK_2008" localSheetId="15">[15]Global!#REF!</definedName>
    <definedName name="other_costs_per_ASK_2008" localSheetId="22">[15]Global!#REF!</definedName>
    <definedName name="other_costs_per_ASK_2008" localSheetId="5">[15]Global!#REF!</definedName>
    <definedName name="other_costs_per_ASK_2008" localSheetId="9">[15]Global!#REF!</definedName>
    <definedName name="other_costs_per_ASK_2008" localSheetId="2">[15]Global!#REF!</definedName>
    <definedName name="other_costs_per_ASK_2008" localSheetId="26">[15]Global!#REF!</definedName>
    <definedName name="other_costs_per_ASK_2008">[15]Global!#REF!</definedName>
    <definedName name="other_costs_per_ASK_2009" localSheetId="4">[15]Global!#REF!</definedName>
    <definedName name="other_costs_per_ASK_2009" localSheetId="15">[15]Global!#REF!</definedName>
    <definedName name="other_costs_per_ASK_2009" localSheetId="22">[15]Global!#REF!</definedName>
    <definedName name="other_costs_per_ASK_2009" localSheetId="5">[15]Global!#REF!</definedName>
    <definedName name="other_costs_per_ASK_2009" localSheetId="9">[15]Global!#REF!</definedName>
    <definedName name="other_costs_per_ASK_2009" localSheetId="2">[15]Global!#REF!</definedName>
    <definedName name="other_costs_per_ASK_2009" localSheetId="26">[15]Global!#REF!</definedName>
    <definedName name="other_costs_per_ASK_2009">[15]Global!#REF!</definedName>
    <definedName name="other_costs_per_ASK_2010" localSheetId="4">[15]Global!#REF!</definedName>
    <definedName name="other_costs_per_ASK_2010" localSheetId="15">[15]Global!#REF!</definedName>
    <definedName name="other_costs_per_ASK_2010" localSheetId="22">[15]Global!#REF!</definedName>
    <definedName name="other_costs_per_ASK_2010" localSheetId="5">[15]Global!#REF!</definedName>
    <definedName name="other_costs_per_ASK_2010" localSheetId="9">[15]Global!#REF!</definedName>
    <definedName name="other_costs_per_ASK_2010" localSheetId="2">[15]Global!#REF!</definedName>
    <definedName name="other_costs_per_ASK_2010" localSheetId="26">[15]Global!#REF!</definedName>
    <definedName name="other_costs_per_ASK_2010">[15]Global!#REF!</definedName>
    <definedName name="other_costs_per_ASK_comm" localSheetId="4">[15]Global!#REF!</definedName>
    <definedName name="other_costs_per_ASK_comm" localSheetId="15">[15]Global!#REF!</definedName>
    <definedName name="other_costs_per_ASK_comm" localSheetId="22">[15]Global!#REF!</definedName>
    <definedName name="other_costs_per_ASK_comm" localSheetId="5">[15]Global!#REF!</definedName>
    <definedName name="other_costs_per_ASK_comm" localSheetId="9">[15]Global!#REF!</definedName>
    <definedName name="other_costs_per_ASK_comm" localSheetId="2">[15]Global!#REF!</definedName>
    <definedName name="other_costs_per_ASK_comm" localSheetId="26">[15]Global!#REF!</definedName>
    <definedName name="other_costs_per_ASK_comm">[15]Global!#REF!</definedName>
    <definedName name="other_costs_per_ASM_1985" localSheetId="4">[15]Global!#REF!</definedName>
    <definedName name="other_costs_per_ASM_1985" localSheetId="15">[15]Global!#REF!</definedName>
    <definedName name="other_costs_per_ASM_1985" localSheetId="22">[15]Global!#REF!</definedName>
    <definedName name="other_costs_per_ASM_1985" localSheetId="5">[15]Global!#REF!</definedName>
    <definedName name="other_costs_per_ASM_1985" localSheetId="9">[15]Global!#REF!</definedName>
    <definedName name="other_costs_per_ASM_1985" localSheetId="2">[15]Global!#REF!</definedName>
    <definedName name="other_costs_per_ASM_1985" localSheetId="26">[15]Global!#REF!</definedName>
    <definedName name="other_costs_per_ASM_1985">[15]Global!#REF!</definedName>
    <definedName name="other_costs_per_ASM_1986" localSheetId="4">[15]Global!#REF!</definedName>
    <definedName name="other_costs_per_ASM_1986" localSheetId="15">[15]Global!#REF!</definedName>
    <definedName name="other_costs_per_ASM_1986" localSheetId="22">[15]Global!#REF!</definedName>
    <definedName name="other_costs_per_ASM_1986" localSheetId="5">[15]Global!#REF!</definedName>
    <definedName name="other_costs_per_ASM_1986" localSheetId="9">[15]Global!#REF!</definedName>
    <definedName name="other_costs_per_ASM_1986" localSheetId="2">[15]Global!#REF!</definedName>
    <definedName name="other_costs_per_ASM_1986" localSheetId="26">[15]Global!#REF!</definedName>
    <definedName name="other_costs_per_ASM_1986">[15]Global!#REF!</definedName>
    <definedName name="other_costs_per_ASM_1987" localSheetId="4">[15]Global!#REF!</definedName>
    <definedName name="other_costs_per_ASM_1987" localSheetId="15">[15]Global!#REF!</definedName>
    <definedName name="other_costs_per_ASM_1987" localSheetId="22">[15]Global!#REF!</definedName>
    <definedName name="other_costs_per_ASM_1987" localSheetId="5">[15]Global!#REF!</definedName>
    <definedName name="other_costs_per_ASM_1987" localSheetId="9">[15]Global!#REF!</definedName>
    <definedName name="other_costs_per_ASM_1987" localSheetId="2">[15]Global!#REF!</definedName>
    <definedName name="other_costs_per_ASM_1987" localSheetId="26">[15]Global!#REF!</definedName>
    <definedName name="other_costs_per_ASM_1987">[15]Global!#REF!</definedName>
    <definedName name="other_costs_per_ASM_1988" localSheetId="4">[15]Global!#REF!</definedName>
    <definedName name="other_costs_per_ASM_1988" localSheetId="15">[15]Global!#REF!</definedName>
    <definedName name="other_costs_per_ASM_1988" localSheetId="22">[15]Global!#REF!</definedName>
    <definedName name="other_costs_per_ASM_1988" localSheetId="5">[15]Global!#REF!</definedName>
    <definedName name="other_costs_per_ASM_1988" localSheetId="9">[15]Global!#REF!</definedName>
    <definedName name="other_costs_per_ASM_1988" localSheetId="2">[15]Global!#REF!</definedName>
    <definedName name="other_costs_per_ASM_1988" localSheetId="26">[15]Global!#REF!</definedName>
    <definedName name="other_costs_per_ASM_1988">[15]Global!#REF!</definedName>
    <definedName name="other_costs_per_ASM_1989" localSheetId="4">[15]Global!#REF!</definedName>
    <definedName name="other_costs_per_ASM_1989" localSheetId="15">[15]Global!#REF!</definedName>
    <definedName name="other_costs_per_ASM_1989" localSheetId="22">[15]Global!#REF!</definedName>
    <definedName name="other_costs_per_ASM_1989" localSheetId="5">[15]Global!#REF!</definedName>
    <definedName name="other_costs_per_ASM_1989" localSheetId="9">[15]Global!#REF!</definedName>
    <definedName name="other_costs_per_ASM_1989" localSheetId="2">[15]Global!#REF!</definedName>
    <definedName name="other_costs_per_ASM_1989" localSheetId="26">[15]Global!#REF!</definedName>
    <definedName name="other_costs_per_ASM_1989">[15]Global!#REF!</definedName>
    <definedName name="other_costs_per_ASM_1990" localSheetId="4">[15]Global!#REF!</definedName>
    <definedName name="other_costs_per_ASM_1990" localSheetId="15">[15]Global!#REF!</definedName>
    <definedName name="other_costs_per_ASM_1990" localSheetId="22">[15]Global!#REF!</definedName>
    <definedName name="other_costs_per_ASM_1990" localSheetId="5">[15]Global!#REF!</definedName>
    <definedName name="other_costs_per_ASM_1990" localSheetId="9">[15]Global!#REF!</definedName>
    <definedName name="other_costs_per_ASM_1990" localSheetId="2">[15]Global!#REF!</definedName>
    <definedName name="other_costs_per_ASM_1990" localSheetId="26">[15]Global!#REF!</definedName>
    <definedName name="other_costs_per_ASM_1990">[15]Global!#REF!</definedName>
    <definedName name="other_costs_per_ASM_1991" localSheetId="4">[15]Global!#REF!</definedName>
    <definedName name="other_costs_per_ASM_1991" localSheetId="15">[15]Global!#REF!</definedName>
    <definedName name="other_costs_per_ASM_1991" localSheetId="22">[15]Global!#REF!</definedName>
    <definedName name="other_costs_per_ASM_1991" localSheetId="5">[15]Global!#REF!</definedName>
    <definedName name="other_costs_per_ASM_1991" localSheetId="9">[15]Global!#REF!</definedName>
    <definedName name="other_costs_per_ASM_1991" localSheetId="2">[15]Global!#REF!</definedName>
    <definedName name="other_costs_per_ASM_1991" localSheetId="26">[15]Global!#REF!</definedName>
    <definedName name="other_costs_per_ASM_1991">[15]Global!#REF!</definedName>
    <definedName name="other_costs_per_ASM_1992" localSheetId="4">[15]Global!#REF!</definedName>
    <definedName name="other_costs_per_ASM_1992" localSheetId="15">[15]Global!#REF!</definedName>
    <definedName name="other_costs_per_ASM_1992" localSheetId="22">[15]Global!#REF!</definedName>
    <definedName name="other_costs_per_ASM_1992" localSheetId="5">[15]Global!#REF!</definedName>
    <definedName name="other_costs_per_ASM_1992" localSheetId="9">[15]Global!#REF!</definedName>
    <definedName name="other_costs_per_ASM_1992" localSheetId="2">[15]Global!#REF!</definedName>
    <definedName name="other_costs_per_ASM_1992" localSheetId="26">[15]Global!#REF!</definedName>
    <definedName name="other_costs_per_ASM_1992">[15]Global!#REF!</definedName>
    <definedName name="other_costs_per_ASM_1993" localSheetId="4">[15]Global!#REF!</definedName>
    <definedName name="other_costs_per_ASM_1993" localSheetId="15">[15]Global!#REF!</definedName>
    <definedName name="other_costs_per_ASM_1993" localSheetId="22">[15]Global!#REF!</definedName>
    <definedName name="other_costs_per_ASM_1993" localSheetId="5">[15]Global!#REF!</definedName>
    <definedName name="other_costs_per_ASM_1993" localSheetId="9">[15]Global!#REF!</definedName>
    <definedName name="other_costs_per_ASM_1993" localSheetId="2">[15]Global!#REF!</definedName>
    <definedName name="other_costs_per_ASM_1993" localSheetId="26">[15]Global!#REF!</definedName>
    <definedName name="other_costs_per_ASM_1993">[15]Global!#REF!</definedName>
    <definedName name="other_costs_per_ASM_1994" localSheetId="4">[15]Global!#REF!</definedName>
    <definedName name="other_costs_per_ASM_1994" localSheetId="15">[15]Global!#REF!</definedName>
    <definedName name="other_costs_per_ASM_1994" localSheetId="22">[15]Global!#REF!</definedName>
    <definedName name="other_costs_per_ASM_1994" localSheetId="5">[15]Global!#REF!</definedName>
    <definedName name="other_costs_per_ASM_1994" localSheetId="9">[15]Global!#REF!</definedName>
    <definedName name="other_costs_per_ASM_1994" localSheetId="2">[15]Global!#REF!</definedName>
    <definedName name="other_costs_per_ASM_1994" localSheetId="26">[15]Global!#REF!</definedName>
    <definedName name="other_costs_per_ASM_1994">[15]Global!#REF!</definedName>
    <definedName name="other_costs_per_ASM_1995" localSheetId="4">[15]Global!#REF!</definedName>
    <definedName name="other_costs_per_ASM_1995" localSheetId="15">[15]Global!#REF!</definedName>
    <definedName name="other_costs_per_ASM_1995" localSheetId="22">[15]Global!#REF!</definedName>
    <definedName name="other_costs_per_ASM_1995" localSheetId="5">[15]Global!#REF!</definedName>
    <definedName name="other_costs_per_ASM_1995" localSheetId="9">[15]Global!#REF!</definedName>
    <definedName name="other_costs_per_ASM_1995" localSheetId="2">[15]Global!#REF!</definedName>
    <definedName name="other_costs_per_ASM_1995" localSheetId="26">[15]Global!#REF!</definedName>
    <definedName name="other_costs_per_ASM_1995">[15]Global!#REF!</definedName>
    <definedName name="other_costs_per_ASM_1996" localSheetId="4">[15]Global!#REF!</definedName>
    <definedName name="other_costs_per_ASM_1996" localSheetId="15">[15]Global!#REF!</definedName>
    <definedName name="other_costs_per_ASM_1996" localSheetId="22">[15]Global!#REF!</definedName>
    <definedName name="other_costs_per_ASM_1996" localSheetId="5">[15]Global!#REF!</definedName>
    <definedName name="other_costs_per_ASM_1996" localSheetId="9">[15]Global!#REF!</definedName>
    <definedName name="other_costs_per_ASM_1996" localSheetId="2">[15]Global!#REF!</definedName>
    <definedName name="other_costs_per_ASM_1996" localSheetId="26">[15]Global!#REF!</definedName>
    <definedName name="other_costs_per_ASM_1996">[15]Global!#REF!</definedName>
    <definedName name="other_costs_per_ASM_1997" localSheetId="4">[15]Global!#REF!</definedName>
    <definedName name="other_costs_per_ASM_1997" localSheetId="15">[15]Global!#REF!</definedName>
    <definedName name="other_costs_per_ASM_1997" localSheetId="22">[15]Global!#REF!</definedName>
    <definedName name="other_costs_per_ASM_1997" localSheetId="5">[15]Global!#REF!</definedName>
    <definedName name="other_costs_per_ASM_1997" localSheetId="9">[15]Global!#REF!</definedName>
    <definedName name="other_costs_per_ASM_1997" localSheetId="2">[15]Global!#REF!</definedName>
    <definedName name="other_costs_per_ASM_1997" localSheetId="26">[15]Global!#REF!</definedName>
    <definedName name="other_costs_per_ASM_1997">[15]Global!#REF!</definedName>
    <definedName name="other_costs_per_ASM_1998" localSheetId="4">[15]Global!#REF!</definedName>
    <definedName name="other_costs_per_ASM_1998" localSheetId="15">[15]Global!#REF!</definedName>
    <definedName name="other_costs_per_ASM_1998" localSheetId="22">[15]Global!#REF!</definedName>
    <definedName name="other_costs_per_ASM_1998" localSheetId="5">[15]Global!#REF!</definedName>
    <definedName name="other_costs_per_ASM_1998" localSheetId="9">[15]Global!#REF!</definedName>
    <definedName name="other_costs_per_ASM_1998" localSheetId="2">[15]Global!#REF!</definedName>
    <definedName name="other_costs_per_ASM_1998" localSheetId="26">[15]Global!#REF!</definedName>
    <definedName name="other_costs_per_ASM_1998">[15]Global!#REF!</definedName>
    <definedName name="other_costs_per_ASM_1999" localSheetId="4">[15]Global!#REF!</definedName>
    <definedName name="other_costs_per_ASM_1999" localSheetId="15">[15]Global!#REF!</definedName>
    <definedName name="other_costs_per_ASM_1999" localSheetId="22">[15]Global!#REF!</definedName>
    <definedName name="other_costs_per_ASM_1999" localSheetId="5">[15]Global!#REF!</definedName>
    <definedName name="other_costs_per_ASM_1999" localSheetId="9">[15]Global!#REF!</definedName>
    <definedName name="other_costs_per_ASM_1999" localSheetId="2">[15]Global!#REF!</definedName>
    <definedName name="other_costs_per_ASM_1999" localSheetId="26">[15]Global!#REF!</definedName>
    <definedName name="other_costs_per_ASM_1999">[15]Global!#REF!</definedName>
    <definedName name="other_costs_per_ASM_2000" localSheetId="4">[15]Global!#REF!</definedName>
    <definedName name="other_costs_per_ASM_2000" localSheetId="15">[15]Global!#REF!</definedName>
    <definedName name="other_costs_per_ASM_2000" localSheetId="22">[15]Global!#REF!</definedName>
    <definedName name="other_costs_per_ASM_2000" localSheetId="5">[15]Global!#REF!</definedName>
    <definedName name="other_costs_per_ASM_2000" localSheetId="9">[15]Global!#REF!</definedName>
    <definedName name="other_costs_per_ASM_2000" localSheetId="2">[15]Global!#REF!</definedName>
    <definedName name="other_costs_per_ASM_2000" localSheetId="26">[15]Global!#REF!</definedName>
    <definedName name="other_costs_per_ASM_2000">[15]Global!#REF!</definedName>
    <definedName name="other_costs_per_ASM_2001" localSheetId="4">[15]Global!#REF!</definedName>
    <definedName name="other_costs_per_ASM_2001" localSheetId="15">[15]Global!#REF!</definedName>
    <definedName name="other_costs_per_ASM_2001" localSheetId="22">[15]Global!#REF!</definedName>
    <definedName name="other_costs_per_ASM_2001" localSheetId="5">[15]Global!#REF!</definedName>
    <definedName name="other_costs_per_ASM_2001" localSheetId="9">[15]Global!#REF!</definedName>
    <definedName name="other_costs_per_ASM_2001" localSheetId="2">[15]Global!#REF!</definedName>
    <definedName name="other_costs_per_ASM_2001" localSheetId="26">[15]Global!#REF!</definedName>
    <definedName name="other_costs_per_ASM_2001">[15]Global!#REF!</definedName>
    <definedName name="other_costs_per_ASM_2002" localSheetId="4">[15]Global!#REF!</definedName>
    <definedName name="other_costs_per_ASM_2002" localSheetId="15">[15]Global!#REF!</definedName>
    <definedName name="other_costs_per_ASM_2002" localSheetId="22">[15]Global!#REF!</definedName>
    <definedName name="other_costs_per_ASM_2002" localSheetId="5">[15]Global!#REF!</definedName>
    <definedName name="other_costs_per_ASM_2002" localSheetId="9">[15]Global!#REF!</definedName>
    <definedName name="other_costs_per_ASM_2002" localSheetId="2">[15]Global!#REF!</definedName>
    <definedName name="other_costs_per_ASM_2002" localSheetId="26">[15]Global!#REF!</definedName>
    <definedName name="other_costs_per_ASM_2002">[15]Global!#REF!</definedName>
    <definedName name="other_costs_per_ASM_2003" localSheetId="4">[15]Global!#REF!</definedName>
    <definedName name="other_costs_per_ASM_2003" localSheetId="15">[15]Global!#REF!</definedName>
    <definedName name="other_costs_per_ASM_2003" localSheetId="22">[15]Global!#REF!</definedName>
    <definedName name="other_costs_per_ASM_2003" localSheetId="5">[15]Global!#REF!</definedName>
    <definedName name="other_costs_per_ASM_2003" localSheetId="9">[15]Global!#REF!</definedName>
    <definedName name="other_costs_per_ASM_2003" localSheetId="2">[15]Global!#REF!</definedName>
    <definedName name="other_costs_per_ASM_2003" localSheetId="26">[15]Global!#REF!</definedName>
    <definedName name="other_costs_per_ASM_2003">[15]Global!#REF!</definedName>
    <definedName name="other_costs_per_ASM_2004" localSheetId="4">[15]Global!#REF!</definedName>
    <definedName name="other_costs_per_ASM_2004" localSheetId="15">[15]Global!#REF!</definedName>
    <definedName name="other_costs_per_ASM_2004" localSheetId="22">[15]Global!#REF!</definedName>
    <definedName name="other_costs_per_ASM_2004" localSheetId="5">[15]Global!#REF!</definedName>
    <definedName name="other_costs_per_ASM_2004" localSheetId="9">[15]Global!#REF!</definedName>
    <definedName name="other_costs_per_ASM_2004" localSheetId="2">[15]Global!#REF!</definedName>
    <definedName name="other_costs_per_ASM_2004" localSheetId="26">[15]Global!#REF!</definedName>
    <definedName name="other_costs_per_ASM_2004">[15]Global!#REF!</definedName>
    <definedName name="other_costs_per_ASM_2005" localSheetId="4">[15]Global!#REF!</definedName>
    <definedName name="other_costs_per_ASM_2005" localSheetId="15">[15]Global!#REF!</definedName>
    <definedName name="other_costs_per_ASM_2005" localSheetId="22">[15]Global!#REF!</definedName>
    <definedName name="other_costs_per_ASM_2005" localSheetId="5">[15]Global!#REF!</definedName>
    <definedName name="other_costs_per_ASM_2005" localSheetId="9">[15]Global!#REF!</definedName>
    <definedName name="other_costs_per_ASM_2005" localSheetId="2">[15]Global!#REF!</definedName>
    <definedName name="other_costs_per_ASM_2005" localSheetId="26">[15]Global!#REF!</definedName>
    <definedName name="other_costs_per_ASM_2005">[15]Global!#REF!</definedName>
    <definedName name="other_costs_per_ASM_2006" localSheetId="4">[15]Global!#REF!</definedName>
    <definedName name="other_costs_per_ASM_2006" localSheetId="15">[15]Global!#REF!</definedName>
    <definedName name="other_costs_per_ASM_2006" localSheetId="22">[15]Global!#REF!</definedName>
    <definedName name="other_costs_per_ASM_2006" localSheetId="5">[15]Global!#REF!</definedName>
    <definedName name="other_costs_per_ASM_2006" localSheetId="9">[15]Global!#REF!</definedName>
    <definedName name="other_costs_per_ASM_2006" localSheetId="2">[15]Global!#REF!</definedName>
    <definedName name="other_costs_per_ASM_2006" localSheetId="26">[15]Global!#REF!</definedName>
    <definedName name="other_costs_per_ASM_2006">[15]Global!#REF!</definedName>
    <definedName name="other_costs_per_ASM_2007" localSheetId="4">[15]Global!#REF!</definedName>
    <definedName name="other_costs_per_ASM_2007" localSheetId="15">[15]Global!#REF!</definedName>
    <definedName name="other_costs_per_ASM_2007" localSheetId="22">[15]Global!#REF!</definedName>
    <definedName name="other_costs_per_ASM_2007" localSheetId="5">[15]Global!#REF!</definedName>
    <definedName name="other_costs_per_ASM_2007" localSheetId="9">[15]Global!#REF!</definedName>
    <definedName name="other_costs_per_ASM_2007" localSheetId="2">[15]Global!#REF!</definedName>
    <definedName name="other_costs_per_ASM_2007" localSheetId="26">[15]Global!#REF!</definedName>
    <definedName name="other_costs_per_ASM_2007">[15]Global!#REF!</definedName>
    <definedName name="other_costs_per_ASM_2008" localSheetId="4">[15]Global!#REF!</definedName>
    <definedName name="other_costs_per_ASM_2008" localSheetId="15">[15]Global!#REF!</definedName>
    <definedName name="other_costs_per_ASM_2008" localSheetId="22">[15]Global!#REF!</definedName>
    <definedName name="other_costs_per_ASM_2008" localSheetId="5">[15]Global!#REF!</definedName>
    <definedName name="other_costs_per_ASM_2008" localSheetId="9">[15]Global!#REF!</definedName>
    <definedName name="other_costs_per_ASM_2008" localSheetId="2">[15]Global!#REF!</definedName>
    <definedName name="other_costs_per_ASM_2008" localSheetId="26">[15]Global!#REF!</definedName>
    <definedName name="other_costs_per_ASM_2008">[15]Global!#REF!</definedName>
    <definedName name="other_costs_per_ASM_2009" localSheetId="4">[15]Global!#REF!</definedName>
    <definedName name="other_costs_per_ASM_2009" localSheetId="15">[15]Global!#REF!</definedName>
    <definedName name="other_costs_per_ASM_2009" localSheetId="22">[15]Global!#REF!</definedName>
    <definedName name="other_costs_per_ASM_2009" localSheetId="5">[15]Global!#REF!</definedName>
    <definedName name="other_costs_per_ASM_2009" localSheetId="9">[15]Global!#REF!</definedName>
    <definedName name="other_costs_per_ASM_2009" localSheetId="2">[15]Global!#REF!</definedName>
    <definedName name="other_costs_per_ASM_2009" localSheetId="26">[15]Global!#REF!</definedName>
    <definedName name="other_costs_per_ASM_2009">[15]Global!#REF!</definedName>
    <definedName name="other_costs_per_ASM_2010" localSheetId="4">[15]Global!#REF!</definedName>
    <definedName name="other_costs_per_ASM_2010" localSheetId="15">[15]Global!#REF!</definedName>
    <definedName name="other_costs_per_ASM_2010" localSheetId="22">[15]Global!#REF!</definedName>
    <definedName name="other_costs_per_ASM_2010" localSheetId="5">[15]Global!#REF!</definedName>
    <definedName name="other_costs_per_ASM_2010" localSheetId="9">[15]Global!#REF!</definedName>
    <definedName name="other_costs_per_ASM_2010" localSheetId="2">[15]Global!#REF!</definedName>
    <definedName name="other_costs_per_ASM_2010" localSheetId="26">[15]Global!#REF!</definedName>
    <definedName name="other_costs_per_ASM_2010">[15]Global!#REF!</definedName>
    <definedName name="other_costs_per_ASM_comm" localSheetId="4">[15]Global!#REF!</definedName>
    <definedName name="other_costs_per_ASM_comm" localSheetId="15">[15]Global!#REF!</definedName>
    <definedName name="other_costs_per_ASM_comm" localSheetId="22">[15]Global!#REF!</definedName>
    <definedName name="other_costs_per_ASM_comm" localSheetId="5">[15]Global!#REF!</definedName>
    <definedName name="other_costs_per_ASM_comm" localSheetId="9">[15]Global!#REF!</definedName>
    <definedName name="other_costs_per_ASM_comm" localSheetId="2">[15]Global!#REF!</definedName>
    <definedName name="other_costs_per_ASM_comm" localSheetId="26">[15]Global!#REF!</definedName>
    <definedName name="other_costs_per_ASM_comm">[15]Global!#REF!</definedName>
    <definedName name="other_costs_per_ATK_1985" localSheetId="4">[15]Global!#REF!</definedName>
    <definedName name="other_costs_per_ATK_1985" localSheetId="15">[15]Global!#REF!</definedName>
    <definedName name="other_costs_per_ATK_1985" localSheetId="22">[15]Global!#REF!</definedName>
    <definedName name="other_costs_per_ATK_1985" localSheetId="5">[15]Global!#REF!</definedName>
    <definedName name="other_costs_per_ATK_1985" localSheetId="9">[15]Global!#REF!</definedName>
    <definedName name="other_costs_per_ATK_1985" localSheetId="2">[15]Global!#REF!</definedName>
    <definedName name="other_costs_per_ATK_1985" localSheetId="26">[15]Global!#REF!</definedName>
    <definedName name="other_costs_per_ATK_1985">[15]Global!#REF!</definedName>
    <definedName name="other_costs_per_ATK_1986" localSheetId="4">[15]Global!#REF!</definedName>
    <definedName name="other_costs_per_ATK_1986" localSheetId="15">[15]Global!#REF!</definedName>
    <definedName name="other_costs_per_ATK_1986" localSheetId="22">[15]Global!#REF!</definedName>
    <definedName name="other_costs_per_ATK_1986" localSheetId="5">[15]Global!#REF!</definedName>
    <definedName name="other_costs_per_ATK_1986" localSheetId="9">[15]Global!#REF!</definedName>
    <definedName name="other_costs_per_ATK_1986" localSheetId="2">[15]Global!#REF!</definedName>
    <definedName name="other_costs_per_ATK_1986" localSheetId="26">[15]Global!#REF!</definedName>
    <definedName name="other_costs_per_ATK_1986">[15]Global!#REF!</definedName>
    <definedName name="other_costs_per_ATK_1987" localSheetId="4">[15]Global!#REF!</definedName>
    <definedName name="other_costs_per_ATK_1987" localSheetId="15">[15]Global!#REF!</definedName>
    <definedName name="other_costs_per_ATK_1987" localSheetId="22">[15]Global!#REF!</definedName>
    <definedName name="other_costs_per_ATK_1987" localSheetId="5">[15]Global!#REF!</definedName>
    <definedName name="other_costs_per_ATK_1987" localSheetId="9">[15]Global!#REF!</definedName>
    <definedName name="other_costs_per_ATK_1987" localSheetId="2">[15]Global!#REF!</definedName>
    <definedName name="other_costs_per_ATK_1987" localSheetId="26">[15]Global!#REF!</definedName>
    <definedName name="other_costs_per_ATK_1987">[15]Global!#REF!</definedName>
    <definedName name="other_costs_per_ATK_1988" localSheetId="4">[15]Global!#REF!</definedName>
    <definedName name="other_costs_per_ATK_1988" localSheetId="15">[15]Global!#REF!</definedName>
    <definedName name="other_costs_per_ATK_1988" localSheetId="22">[15]Global!#REF!</definedName>
    <definedName name="other_costs_per_ATK_1988" localSheetId="5">[15]Global!#REF!</definedName>
    <definedName name="other_costs_per_ATK_1988" localSheetId="9">[15]Global!#REF!</definedName>
    <definedName name="other_costs_per_ATK_1988" localSheetId="2">[15]Global!#REF!</definedName>
    <definedName name="other_costs_per_ATK_1988" localSheetId="26">[15]Global!#REF!</definedName>
    <definedName name="other_costs_per_ATK_1988">[15]Global!#REF!</definedName>
    <definedName name="other_costs_per_ATK_1989" localSheetId="4">[15]Global!#REF!</definedName>
    <definedName name="other_costs_per_ATK_1989" localSheetId="15">[15]Global!#REF!</definedName>
    <definedName name="other_costs_per_ATK_1989" localSheetId="22">[15]Global!#REF!</definedName>
    <definedName name="other_costs_per_ATK_1989" localSheetId="5">[15]Global!#REF!</definedName>
    <definedName name="other_costs_per_ATK_1989" localSheetId="9">[15]Global!#REF!</definedName>
    <definedName name="other_costs_per_ATK_1989" localSheetId="2">[15]Global!#REF!</definedName>
    <definedName name="other_costs_per_ATK_1989" localSheetId="26">[15]Global!#REF!</definedName>
    <definedName name="other_costs_per_ATK_1989">[15]Global!#REF!</definedName>
    <definedName name="other_costs_per_ATK_1990" localSheetId="4">[15]Global!#REF!</definedName>
    <definedName name="other_costs_per_ATK_1990" localSheetId="15">[15]Global!#REF!</definedName>
    <definedName name="other_costs_per_ATK_1990" localSheetId="22">[15]Global!#REF!</definedName>
    <definedName name="other_costs_per_ATK_1990" localSheetId="5">[15]Global!#REF!</definedName>
    <definedName name="other_costs_per_ATK_1990" localSheetId="9">[15]Global!#REF!</definedName>
    <definedName name="other_costs_per_ATK_1990" localSheetId="2">[15]Global!#REF!</definedName>
    <definedName name="other_costs_per_ATK_1990" localSheetId="26">[15]Global!#REF!</definedName>
    <definedName name="other_costs_per_ATK_1990">[15]Global!#REF!</definedName>
    <definedName name="other_costs_per_ATK_1991" localSheetId="4">[15]Global!#REF!</definedName>
    <definedName name="other_costs_per_ATK_1991" localSheetId="15">[15]Global!#REF!</definedName>
    <definedName name="other_costs_per_ATK_1991" localSheetId="22">[15]Global!#REF!</definedName>
    <definedName name="other_costs_per_ATK_1991" localSheetId="5">[15]Global!#REF!</definedName>
    <definedName name="other_costs_per_ATK_1991" localSheetId="9">[15]Global!#REF!</definedName>
    <definedName name="other_costs_per_ATK_1991" localSheetId="2">[15]Global!#REF!</definedName>
    <definedName name="other_costs_per_ATK_1991" localSheetId="26">[15]Global!#REF!</definedName>
    <definedName name="other_costs_per_ATK_1991">[15]Global!#REF!</definedName>
    <definedName name="other_costs_per_ATK_1992" localSheetId="4">[15]Global!#REF!</definedName>
    <definedName name="other_costs_per_ATK_1992" localSheetId="15">[15]Global!#REF!</definedName>
    <definedName name="other_costs_per_ATK_1992" localSheetId="22">[15]Global!#REF!</definedName>
    <definedName name="other_costs_per_ATK_1992" localSheetId="5">[15]Global!#REF!</definedName>
    <definedName name="other_costs_per_ATK_1992" localSheetId="9">[15]Global!#REF!</definedName>
    <definedName name="other_costs_per_ATK_1992" localSheetId="2">[15]Global!#REF!</definedName>
    <definedName name="other_costs_per_ATK_1992" localSheetId="26">[15]Global!#REF!</definedName>
    <definedName name="other_costs_per_ATK_1992">[15]Global!#REF!</definedName>
    <definedName name="other_costs_per_ATK_1993" localSheetId="4">[15]Global!#REF!</definedName>
    <definedName name="other_costs_per_ATK_1993" localSheetId="15">[15]Global!#REF!</definedName>
    <definedName name="other_costs_per_ATK_1993" localSheetId="22">[15]Global!#REF!</definedName>
    <definedName name="other_costs_per_ATK_1993" localSheetId="5">[15]Global!#REF!</definedName>
    <definedName name="other_costs_per_ATK_1993" localSheetId="9">[15]Global!#REF!</definedName>
    <definedName name="other_costs_per_ATK_1993" localSheetId="2">[15]Global!#REF!</definedName>
    <definedName name="other_costs_per_ATK_1993" localSheetId="26">[15]Global!#REF!</definedName>
    <definedName name="other_costs_per_ATK_1993">[15]Global!#REF!</definedName>
    <definedName name="other_costs_per_ATK_1994" localSheetId="4">[15]Global!#REF!</definedName>
    <definedName name="other_costs_per_ATK_1994" localSheetId="15">[15]Global!#REF!</definedName>
    <definedName name="other_costs_per_ATK_1994" localSheetId="22">[15]Global!#REF!</definedName>
    <definedName name="other_costs_per_ATK_1994" localSheetId="5">[15]Global!#REF!</definedName>
    <definedName name="other_costs_per_ATK_1994" localSheetId="9">[15]Global!#REF!</definedName>
    <definedName name="other_costs_per_ATK_1994" localSheetId="2">[15]Global!#REF!</definedName>
    <definedName name="other_costs_per_ATK_1994" localSheetId="26">[15]Global!#REF!</definedName>
    <definedName name="other_costs_per_ATK_1994">[15]Global!#REF!</definedName>
    <definedName name="other_costs_per_ATK_1995" localSheetId="4">[15]Global!#REF!</definedName>
    <definedName name="other_costs_per_ATK_1995" localSheetId="15">[15]Global!#REF!</definedName>
    <definedName name="other_costs_per_ATK_1995" localSheetId="22">[15]Global!#REF!</definedName>
    <definedName name="other_costs_per_ATK_1995" localSheetId="5">[15]Global!#REF!</definedName>
    <definedName name="other_costs_per_ATK_1995" localSheetId="9">[15]Global!#REF!</definedName>
    <definedName name="other_costs_per_ATK_1995" localSheetId="2">[15]Global!#REF!</definedName>
    <definedName name="other_costs_per_ATK_1995" localSheetId="26">[15]Global!#REF!</definedName>
    <definedName name="other_costs_per_ATK_1995">[15]Global!#REF!</definedName>
    <definedName name="other_costs_per_ATK_1996" localSheetId="4">[15]Global!#REF!</definedName>
    <definedName name="other_costs_per_ATK_1996" localSheetId="15">[15]Global!#REF!</definedName>
    <definedName name="other_costs_per_ATK_1996" localSheetId="22">[15]Global!#REF!</definedName>
    <definedName name="other_costs_per_ATK_1996" localSheetId="5">[15]Global!#REF!</definedName>
    <definedName name="other_costs_per_ATK_1996" localSheetId="9">[15]Global!#REF!</definedName>
    <definedName name="other_costs_per_ATK_1996" localSheetId="2">[15]Global!#REF!</definedName>
    <definedName name="other_costs_per_ATK_1996" localSheetId="26">[15]Global!#REF!</definedName>
    <definedName name="other_costs_per_ATK_1996">[15]Global!#REF!</definedName>
    <definedName name="other_costs_per_ATK_1997" localSheetId="4">[15]Global!#REF!</definedName>
    <definedName name="other_costs_per_ATK_1997" localSheetId="15">[15]Global!#REF!</definedName>
    <definedName name="other_costs_per_ATK_1997" localSheetId="22">[15]Global!#REF!</definedName>
    <definedName name="other_costs_per_ATK_1997" localSheetId="5">[15]Global!#REF!</definedName>
    <definedName name="other_costs_per_ATK_1997" localSheetId="9">[15]Global!#REF!</definedName>
    <definedName name="other_costs_per_ATK_1997" localSheetId="2">[15]Global!#REF!</definedName>
    <definedName name="other_costs_per_ATK_1997" localSheetId="26">[15]Global!#REF!</definedName>
    <definedName name="other_costs_per_ATK_1997">[15]Global!#REF!</definedName>
    <definedName name="other_costs_per_ATK_1998" localSheetId="4">[15]Global!#REF!</definedName>
    <definedName name="other_costs_per_ATK_1998" localSheetId="15">[15]Global!#REF!</definedName>
    <definedName name="other_costs_per_ATK_1998" localSheetId="22">[15]Global!#REF!</definedName>
    <definedName name="other_costs_per_ATK_1998" localSheetId="5">[15]Global!#REF!</definedName>
    <definedName name="other_costs_per_ATK_1998" localSheetId="9">[15]Global!#REF!</definedName>
    <definedName name="other_costs_per_ATK_1998" localSheetId="2">[15]Global!#REF!</definedName>
    <definedName name="other_costs_per_ATK_1998" localSheetId="26">[15]Global!#REF!</definedName>
    <definedName name="other_costs_per_ATK_1998">[15]Global!#REF!</definedName>
    <definedName name="other_costs_per_ATK_1999" localSheetId="4">[15]Global!#REF!</definedName>
    <definedName name="other_costs_per_ATK_1999" localSheetId="15">[15]Global!#REF!</definedName>
    <definedName name="other_costs_per_ATK_1999" localSheetId="22">[15]Global!#REF!</definedName>
    <definedName name="other_costs_per_ATK_1999" localSheetId="5">[15]Global!#REF!</definedName>
    <definedName name="other_costs_per_ATK_1999" localSheetId="9">[15]Global!#REF!</definedName>
    <definedName name="other_costs_per_ATK_1999" localSheetId="2">[15]Global!#REF!</definedName>
    <definedName name="other_costs_per_ATK_1999" localSheetId="26">[15]Global!#REF!</definedName>
    <definedName name="other_costs_per_ATK_1999">[15]Global!#REF!</definedName>
    <definedName name="other_costs_per_ATK_2000" localSheetId="4">[15]Global!#REF!</definedName>
    <definedName name="other_costs_per_ATK_2000" localSheetId="15">[15]Global!#REF!</definedName>
    <definedName name="other_costs_per_ATK_2000" localSheetId="22">[15]Global!#REF!</definedName>
    <definedName name="other_costs_per_ATK_2000" localSheetId="5">[15]Global!#REF!</definedName>
    <definedName name="other_costs_per_ATK_2000" localSheetId="9">[15]Global!#REF!</definedName>
    <definedName name="other_costs_per_ATK_2000" localSheetId="2">[15]Global!#REF!</definedName>
    <definedName name="other_costs_per_ATK_2000" localSheetId="26">[15]Global!#REF!</definedName>
    <definedName name="other_costs_per_ATK_2000">[15]Global!#REF!</definedName>
    <definedName name="other_costs_per_ATK_2001" localSheetId="4">[15]Global!#REF!</definedName>
    <definedName name="other_costs_per_ATK_2001" localSheetId="15">[15]Global!#REF!</definedName>
    <definedName name="other_costs_per_ATK_2001" localSheetId="22">[15]Global!#REF!</definedName>
    <definedName name="other_costs_per_ATK_2001" localSheetId="5">[15]Global!#REF!</definedName>
    <definedName name="other_costs_per_ATK_2001" localSheetId="9">[15]Global!#REF!</definedName>
    <definedName name="other_costs_per_ATK_2001" localSheetId="2">[15]Global!#REF!</definedName>
    <definedName name="other_costs_per_ATK_2001" localSheetId="26">[15]Global!#REF!</definedName>
    <definedName name="other_costs_per_ATK_2001">[15]Global!#REF!</definedName>
    <definedName name="other_costs_per_ATK_2002" localSheetId="4">[15]Global!#REF!</definedName>
    <definedName name="other_costs_per_ATK_2002" localSheetId="15">[15]Global!#REF!</definedName>
    <definedName name="other_costs_per_ATK_2002" localSheetId="22">[15]Global!#REF!</definedName>
    <definedName name="other_costs_per_ATK_2002" localSheetId="5">[15]Global!#REF!</definedName>
    <definedName name="other_costs_per_ATK_2002" localSheetId="9">[15]Global!#REF!</definedName>
    <definedName name="other_costs_per_ATK_2002" localSheetId="2">[15]Global!#REF!</definedName>
    <definedName name="other_costs_per_ATK_2002" localSheetId="26">[15]Global!#REF!</definedName>
    <definedName name="other_costs_per_ATK_2002">[15]Global!#REF!</definedName>
    <definedName name="other_costs_per_ATK_2003" localSheetId="4">[15]Global!#REF!</definedName>
    <definedName name="other_costs_per_ATK_2003" localSheetId="15">[15]Global!#REF!</definedName>
    <definedName name="other_costs_per_ATK_2003" localSheetId="22">[15]Global!#REF!</definedName>
    <definedName name="other_costs_per_ATK_2003" localSheetId="5">[15]Global!#REF!</definedName>
    <definedName name="other_costs_per_ATK_2003" localSheetId="9">[15]Global!#REF!</definedName>
    <definedName name="other_costs_per_ATK_2003" localSheetId="2">[15]Global!#REF!</definedName>
    <definedName name="other_costs_per_ATK_2003" localSheetId="26">[15]Global!#REF!</definedName>
    <definedName name="other_costs_per_ATK_2003">[15]Global!#REF!</definedName>
    <definedName name="other_costs_per_ATK_2004" localSheetId="4">[15]Global!#REF!</definedName>
    <definedName name="other_costs_per_ATK_2004" localSheetId="15">[15]Global!#REF!</definedName>
    <definedName name="other_costs_per_ATK_2004" localSheetId="22">[15]Global!#REF!</definedName>
    <definedName name="other_costs_per_ATK_2004" localSheetId="5">[15]Global!#REF!</definedName>
    <definedName name="other_costs_per_ATK_2004" localSheetId="9">[15]Global!#REF!</definedName>
    <definedName name="other_costs_per_ATK_2004" localSheetId="2">[15]Global!#REF!</definedName>
    <definedName name="other_costs_per_ATK_2004" localSheetId="26">[15]Global!#REF!</definedName>
    <definedName name="other_costs_per_ATK_2004">[15]Global!#REF!</definedName>
    <definedName name="other_costs_per_ATK_2005" localSheetId="4">[15]Global!#REF!</definedName>
    <definedName name="other_costs_per_ATK_2005" localSheetId="15">[15]Global!#REF!</definedName>
    <definedName name="other_costs_per_ATK_2005" localSheetId="22">[15]Global!#REF!</definedName>
    <definedName name="other_costs_per_ATK_2005" localSheetId="5">[15]Global!#REF!</definedName>
    <definedName name="other_costs_per_ATK_2005" localSheetId="9">[15]Global!#REF!</definedName>
    <definedName name="other_costs_per_ATK_2005" localSheetId="2">[15]Global!#REF!</definedName>
    <definedName name="other_costs_per_ATK_2005" localSheetId="26">[15]Global!#REF!</definedName>
    <definedName name="other_costs_per_ATK_2005">[15]Global!#REF!</definedName>
    <definedName name="other_costs_per_ATK_2006" localSheetId="4">[15]Global!#REF!</definedName>
    <definedName name="other_costs_per_ATK_2006" localSheetId="15">[15]Global!#REF!</definedName>
    <definedName name="other_costs_per_ATK_2006" localSheetId="22">[15]Global!#REF!</definedName>
    <definedName name="other_costs_per_ATK_2006" localSheetId="5">[15]Global!#REF!</definedName>
    <definedName name="other_costs_per_ATK_2006" localSheetId="9">[15]Global!#REF!</definedName>
    <definedName name="other_costs_per_ATK_2006" localSheetId="2">[15]Global!#REF!</definedName>
    <definedName name="other_costs_per_ATK_2006" localSheetId="26">[15]Global!#REF!</definedName>
    <definedName name="other_costs_per_ATK_2006">[15]Global!#REF!</definedName>
    <definedName name="other_costs_per_ATK_2007" localSheetId="4">[15]Global!#REF!</definedName>
    <definedName name="other_costs_per_ATK_2007" localSheetId="15">[15]Global!#REF!</definedName>
    <definedName name="other_costs_per_ATK_2007" localSheetId="22">[15]Global!#REF!</definedName>
    <definedName name="other_costs_per_ATK_2007" localSheetId="5">[15]Global!#REF!</definedName>
    <definedName name="other_costs_per_ATK_2007" localSheetId="9">[15]Global!#REF!</definedName>
    <definedName name="other_costs_per_ATK_2007" localSheetId="2">[15]Global!#REF!</definedName>
    <definedName name="other_costs_per_ATK_2007" localSheetId="26">[15]Global!#REF!</definedName>
    <definedName name="other_costs_per_ATK_2007">[15]Global!#REF!</definedName>
    <definedName name="other_costs_per_ATK_2008" localSheetId="4">[15]Global!#REF!</definedName>
    <definedName name="other_costs_per_ATK_2008" localSheetId="15">[15]Global!#REF!</definedName>
    <definedName name="other_costs_per_ATK_2008" localSheetId="22">[15]Global!#REF!</definedName>
    <definedName name="other_costs_per_ATK_2008" localSheetId="5">[15]Global!#REF!</definedName>
    <definedName name="other_costs_per_ATK_2008" localSheetId="9">[15]Global!#REF!</definedName>
    <definedName name="other_costs_per_ATK_2008" localSheetId="2">[15]Global!#REF!</definedName>
    <definedName name="other_costs_per_ATK_2008" localSheetId="26">[15]Global!#REF!</definedName>
    <definedName name="other_costs_per_ATK_2008">[15]Global!#REF!</definedName>
    <definedName name="other_costs_per_ATK_2009" localSheetId="4">[15]Global!#REF!</definedName>
    <definedName name="other_costs_per_ATK_2009" localSheetId="15">[15]Global!#REF!</definedName>
    <definedName name="other_costs_per_ATK_2009" localSheetId="22">[15]Global!#REF!</definedName>
    <definedName name="other_costs_per_ATK_2009" localSheetId="5">[15]Global!#REF!</definedName>
    <definedName name="other_costs_per_ATK_2009" localSheetId="9">[15]Global!#REF!</definedName>
    <definedName name="other_costs_per_ATK_2009" localSheetId="2">[15]Global!#REF!</definedName>
    <definedName name="other_costs_per_ATK_2009" localSheetId="26">[15]Global!#REF!</definedName>
    <definedName name="other_costs_per_ATK_2009">[15]Global!#REF!</definedName>
    <definedName name="other_costs_per_ATK_2010" localSheetId="4">[15]Global!#REF!</definedName>
    <definedName name="other_costs_per_ATK_2010" localSheetId="15">[15]Global!#REF!</definedName>
    <definedName name="other_costs_per_ATK_2010" localSheetId="22">[15]Global!#REF!</definedName>
    <definedName name="other_costs_per_ATK_2010" localSheetId="5">[15]Global!#REF!</definedName>
    <definedName name="other_costs_per_ATK_2010" localSheetId="9">[15]Global!#REF!</definedName>
    <definedName name="other_costs_per_ATK_2010" localSheetId="2">[15]Global!#REF!</definedName>
    <definedName name="other_costs_per_ATK_2010" localSheetId="26">[15]Global!#REF!</definedName>
    <definedName name="other_costs_per_ATK_2010">[15]Global!#REF!</definedName>
    <definedName name="other_costs_per_ATK_comm" localSheetId="4">[15]Global!#REF!</definedName>
    <definedName name="other_costs_per_ATK_comm" localSheetId="15">[15]Global!#REF!</definedName>
    <definedName name="other_costs_per_ATK_comm" localSheetId="22">[15]Global!#REF!</definedName>
    <definedName name="other_costs_per_ATK_comm" localSheetId="5">[15]Global!#REF!</definedName>
    <definedName name="other_costs_per_ATK_comm" localSheetId="9">[15]Global!#REF!</definedName>
    <definedName name="other_costs_per_ATK_comm" localSheetId="2">[15]Global!#REF!</definedName>
    <definedName name="other_costs_per_ATK_comm" localSheetId="26">[15]Global!#REF!</definedName>
    <definedName name="other_costs_per_ATK_comm">[15]Global!#REF!</definedName>
    <definedName name="other_costs_per_ATM_1985" localSheetId="4">[15]Global!#REF!</definedName>
    <definedName name="other_costs_per_ATM_1985" localSheetId="15">[15]Global!#REF!</definedName>
    <definedName name="other_costs_per_ATM_1985" localSheetId="22">[15]Global!#REF!</definedName>
    <definedName name="other_costs_per_ATM_1985" localSheetId="5">[15]Global!#REF!</definedName>
    <definedName name="other_costs_per_ATM_1985" localSheetId="9">[15]Global!#REF!</definedName>
    <definedName name="other_costs_per_ATM_1985" localSheetId="2">[15]Global!#REF!</definedName>
    <definedName name="other_costs_per_ATM_1985" localSheetId="26">[15]Global!#REF!</definedName>
    <definedName name="other_costs_per_ATM_1985">[15]Global!#REF!</definedName>
    <definedName name="other_costs_per_ATM_1986" localSheetId="4">[15]Global!#REF!</definedName>
    <definedName name="other_costs_per_ATM_1986" localSheetId="15">[15]Global!#REF!</definedName>
    <definedName name="other_costs_per_ATM_1986" localSheetId="22">[15]Global!#REF!</definedName>
    <definedName name="other_costs_per_ATM_1986" localSheetId="5">[15]Global!#REF!</definedName>
    <definedName name="other_costs_per_ATM_1986" localSheetId="9">[15]Global!#REF!</definedName>
    <definedName name="other_costs_per_ATM_1986" localSheetId="2">[15]Global!#REF!</definedName>
    <definedName name="other_costs_per_ATM_1986" localSheetId="26">[15]Global!#REF!</definedName>
    <definedName name="other_costs_per_ATM_1986">[15]Global!#REF!</definedName>
    <definedName name="other_costs_per_ATM_1987" localSheetId="4">[15]Global!#REF!</definedName>
    <definedName name="other_costs_per_ATM_1987" localSheetId="15">[15]Global!#REF!</definedName>
    <definedName name="other_costs_per_ATM_1987" localSheetId="22">[15]Global!#REF!</definedName>
    <definedName name="other_costs_per_ATM_1987" localSheetId="5">[15]Global!#REF!</definedName>
    <definedName name="other_costs_per_ATM_1987" localSheetId="9">[15]Global!#REF!</definedName>
    <definedName name="other_costs_per_ATM_1987" localSheetId="2">[15]Global!#REF!</definedName>
    <definedName name="other_costs_per_ATM_1987" localSheetId="26">[15]Global!#REF!</definedName>
    <definedName name="other_costs_per_ATM_1987">[15]Global!#REF!</definedName>
    <definedName name="other_costs_per_ATM_1988" localSheetId="4">[15]Global!#REF!</definedName>
    <definedName name="other_costs_per_ATM_1988" localSheetId="15">[15]Global!#REF!</definedName>
    <definedName name="other_costs_per_ATM_1988" localSheetId="22">[15]Global!#REF!</definedName>
    <definedName name="other_costs_per_ATM_1988" localSheetId="5">[15]Global!#REF!</definedName>
    <definedName name="other_costs_per_ATM_1988" localSheetId="9">[15]Global!#REF!</definedName>
    <definedName name="other_costs_per_ATM_1988" localSheetId="2">[15]Global!#REF!</definedName>
    <definedName name="other_costs_per_ATM_1988" localSheetId="26">[15]Global!#REF!</definedName>
    <definedName name="other_costs_per_ATM_1988">[15]Global!#REF!</definedName>
    <definedName name="other_costs_per_ATM_1989" localSheetId="4">[15]Global!#REF!</definedName>
    <definedName name="other_costs_per_ATM_1989" localSheetId="15">[15]Global!#REF!</definedName>
    <definedName name="other_costs_per_ATM_1989" localSheetId="22">[15]Global!#REF!</definedName>
    <definedName name="other_costs_per_ATM_1989" localSheetId="5">[15]Global!#REF!</definedName>
    <definedName name="other_costs_per_ATM_1989" localSheetId="9">[15]Global!#REF!</definedName>
    <definedName name="other_costs_per_ATM_1989" localSheetId="2">[15]Global!#REF!</definedName>
    <definedName name="other_costs_per_ATM_1989" localSheetId="26">[15]Global!#REF!</definedName>
    <definedName name="other_costs_per_ATM_1989">[15]Global!#REF!</definedName>
    <definedName name="other_costs_per_ATM_1990" localSheetId="4">[15]Global!#REF!</definedName>
    <definedName name="other_costs_per_ATM_1990" localSheetId="15">[15]Global!#REF!</definedName>
    <definedName name="other_costs_per_ATM_1990" localSheetId="22">[15]Global!#REF!</definedName>
    <definedName name="other_costs_per_ATM_1990" localSheetId="5">[15]Global!#REF!</definedName>
    <definedName name="other_costs_per_ATM_1990" localSheetId="9">[15]Global!#REF!</definedName>
    <definedName name="other_costs_per_ATM_1990" localSheetId="2">[15]Global!#REF!</definedName>
    <definedName name="other_costs_per_ATM_1990" localSheetId="26">[15]Global!#REF!</definedName>
    <definedName name="other_costs_per_ATM_1990">[15]Global!#REF!</definedName>
    <definedName name="other_costs_per_ATM_1991" localSheetId="4">[15]Global!#REF!</definedName>
    <definedName name="other_costs_per_ATM_1991" localSheetId="15">[15]Global!#REF!</definedName>
    <definedName name="other_costs_per_ATM_1991" localSheetId="22">[15]Global!#REF!</definedName>
    <definedName name="other_costs_per_ATM_1991" localSheetId="5">[15]Global!#REF!</definedName>
    <definedName name="other_costs_per_ATM_1991" localSheetId="9">[15]Global!#REF!</definedName>
    <definedName name="other_costs_per_ATM_1991" localSheetId="2">[15]Global!#REF!</definedName>
    <definedName name="other_costs_per_ATM_1991" localSheetId="26">[15]Global!#REF!</definedName>
    <definedName name="other_costs_per_ATM_1991">[15]Global!#REF!</definedName>
    <definedName name="other_costs_per_ATM_1992" localSheetId="4">[15]Global!#REF!</definedName>
    <definedName name="other_costs_per_ATM_1992" localSheetId="15">[15]Global!#REF!</definedName>
    <definedName name="other_costs_per_ATM_1992" localSheetId="22">[15]Global!#REF!</definedName>
    <definedName name="other_costs_per_ATM_1992" localSheetId="5">[15]Global!#REF!</definedName>
    <definedName name="other_costs_per_ATM_1992" localSheetId="9">[15]Global!#REF!</definedName>
    <definedName name="other_costs_per_ATM_1992" localSheetId="2">[15]Global!#REF!</definedName>
    <definedName name="other_costs_per_ATM_1992" localSheetId="26">[15]Global!#REF!</definedName>
    <definedName name="other_costs_per_ATM_1992">[15]Global!#REF!</definedName>
    <definedName name="other_costs_per_ATM_1993" localSheetId="4">[15]Global!#REF!</definedName>
    <definedName name="other_costs_per_ATM_1993" localSheetId="15">[15]Global!#REF!</definedName>
    <definedName name="other_costs_per_ATM_1993" localSheetId="22">[15]Global!#REF!</definedName>
    <definedName name="other_costs_per_ATM_1993" localSheetId="5">[15]Global!#REF!</definedName>
    <definedName name="other_costs_per_ATM_1993" localSheetId="9">[15]Global!#REF!</definedName>
    <definedName name="other_costs_per_ATM_1993" localSheetId="2">[15]Global!#REF!</definedName>
    <definedName name="other_costs_per_ATM_1993" localSheetId="26">[15]Global!#REF!</definedName>
    <definedName name="other_costs_per_ATM_1993">[15]Global!#REF!</definedName>
    <definedName name="other_costs_per_ATM_1994" localSheetId="4">[15]Global!#REF!</definedName>
    <definedName name="other_costs_per_ATM_1994" localSheetId="15">[15]Global!#REF!</definedName>
    <definedName name="other_costs_per_ATM_1994" localSheetId="22">[15]Global!#REF!</definedName>
    <definedName name="other_costs_per_ATM_1994" localSheetId="5">[15]Global!#REF!</definedName>
    <definedName name="other_costs_per_ATM_1994" localSheetId="9">[15]Global!#REF!</definedName>
    <definedName name="other_costs_per_ATM_1994" localSheetId="2">[15]Global!#REF!</definedName>
    <definedName name="other_costs_per_ATM_1994" localSheetId="26">[15]Global!#REF!</definedName>
    <definedName name="other_costs_per_ATM_1994">[15]Global!#REF!</definedName>
    <definedName name="other_costs_per_ATM_1995" localSheetId="4">[15]Global!#REF!</definedName>
    <definedName name="other_costs_per_ATM_1995" localSheetId="15">[15]Global!#REF!</definedName>
    <definedName name="other_costs_per_ATM_1995" localSheetId="22">[15]Global!#REF!</definedName>
    <definedName name="other_costs_per_ATM_1995" localSheetId="5">[15]Global!#REF!</definedName>
    <definedName name="other_costs_per_ATM_1995" localSheetId="9">[15]Global!#REF!</definedName>
    <definedName name="other_costs_per_ATM_1995" localSheetId="2">[15]Global!#REF!</definedName>
    <definedName name="other_costs_per_ATM_1995" localSheetId="26">[15]Global!#REF!</definedName>
    <definedName name="other_costs_per_ATM_1995">[15]Global!#REF!</definedName>
    <definedName name="other_costs_per_ATM_1996" localSheetId="4">[15]Global!#REF!</definedName>
    <definedName name="other_costs_per_ATM_1996" localSheetId="15">[15]Global!#REF!</definedName>
    <definedName name="other_costs_per_ATM_1996" localSheetId="22">[15]Global!#REF!</definedName>
    <definedName name="other_costs_per_ATM_1996" localSheetId="5">[15]Global!#REF!</definedName>
    <definedName name="other_costs_per_ATM_1996" localSheetId="9">[15]Global!#REF!</definedName>
    <definedName name="other_costs_per_ATM_1996" localSheetId="2">[15]Global!#REF!</definedName>
    <definedName name="other_costs_per_ATM_1996" localSheetId="26">[15]Global!#REF!</definedName>
    <definedName name="other_costs_per_ATM_1996">[15]Global!#REF!</definedName>
    <definedName name="other_costs_per_ATM_1997" localSheetId="4">[15]Global!#REF!</definedName>
    <definedName name="other_costs_per_ATM_1997" localSheetId="15">[15]Global!#REF!</definedName>
    <definedName name="other_costs_per_ATM_1997" localSheetId="22">[15]Global!#REF!</definedName>
    <definedName name="other_costs_per_ATM_1997" localSheetId="5">[15]Global!#REF!</definedName>
    <definedName name="other_costs_per_ATM_1997" localSheetId="9">[15]Global!#REF!</definedName>
    <definedName name="other_costs_per_ATM_1997" localSheetId="2">[15]Global!#REF!</definedName>
    <definedName name="other_costs_per_ATM_1997" localSheetId="26">[15]Global!#REF!</definedName>
    <definedName name="other_costs_per_ATM_1997">[15]Global!#REF!</definedName>
    <definedName name="other_costs_per_ATM_1998" localSheetId="4">[15]Global!#REF!</definedName>
    <definedName name="other_costs_per_ATM_1998" localSheetId="15">[15]Global!#REF!</definedName>
    <definedName name="other_costs_per_ATM_1998" localSheetId="22">[15]Global!#REF!</definedName>
    <definedName name="other_costs_per_ATM_1998" localSheetId="5">[15]Global!#REF!</definedName>
    <definedName name="other_costs_per_ATM_1998" localSheetId="9">[15]Global!#REF!</definedName>
    <definedName name="other_costs_per_ATM_1998" localSheetId="2">[15]Global!#REF!</definedName>
    <definedName name="other_costs_per_ATM_1998" localSheetId="26">[15]Global!#REF!</definedName>
    <definedName name="other_costs_per_ATM_1998">[15]Global!#REF!</definedName>
    <definedName name="other_costs_per_ATM_1999" localSheetId="4">[15]Global!#REF!</definedName>
    <definedName name="other_costs_per_ATM_1999" localSheetId="15">[15]Global!#REF!</definedName>
    <definedName name="other_costs_per_ATM_1999" localSheetId="22">[15]Global!#REF!</definedName>
    <definedName name="other_costs_per_ATM_1999" localSheetId="5">[15]Global!#REF!</definedName>
    <definedName name="other_costs_per_ATM_1999" localSheetId="9">[15]Global!#REF!</definedName>
    <definedName name="other_costs_per_ATM_1999" localSheetId="2">[15]Global!#REF!</definedName>
    <definedName name="other_costs_per_ATM_1999" localSheetId="26">[15]Global!#REF!</definedName>
    <definedName name="other_costs_per_ATM_1999">[15]Global!#REF!</definedName>
    <definedName name="other_costs_per_ATM_2000" localSheetId="4">[15]Global!#REF!</definedName>
    <definedName name="other_costs_per_ATM_2000" localSheetId="15">[15]Global!#REF!</definedName>
    <definedName name="other_costs_per_ATM_2000" localSheetId="22">[15]Global!#REF!</definedName>
    <definedName name="other_costs_per_ATM_2000" localSheetId="5">[15]Global!#REF!</definedName>
    <definedName name="other_costs_per_ATM_2000" localSheetId="9">[15]Global!#REF!</definedName>
    <definedName name="other_costs_per_ATM_2000" localSheetId="2">[15]Global!#REF!</definedName>
    <definedName name="other_costs_per_ATM_2000" localSheetId="26">[15]Global!#REF!</definedName>
    <definedName name="other_costs_per_ATM_2000">[15]Global!#REF!</definedName>
    <definedName name="other_costs_per_ATM_2001" localSheetId="4">[15]Global!#REF!</definedName>
    <definedName name="other_costs_per_ATM_2001" localSheetId="15">[15]Global!#REF!</definedName>
    <definedName name="other_costs_per_ATM_2001" localSheetId="22">[15]Global!#REF!</definedName>
    <definedName name="other_costs_per_ATM_2001" localSheetId="5">[15]Global!#REF!</definedName>
    <definedName name="other_costs_per_ATM_2001" localSheetId="9">[15]Global!#REF!</definedName>
    <definedName name="other_costs_per_ATM_2001" localSheetId="2">[15]Global!#REF!</definedName>
    <definedName name="other_costs_per_ATM_2001" localSheetId="26">[15]Global!#REF!</definedName>
    <definedName name="other_costs_per_ATM_2001">[15]Global!#REF!</definedName>
    <definedName name="other_costs_per_ATM_2002" localSheetId="4">[15]Global!#REF!</definedName>
    <definedName name="other_costs_per_ATM_2002" localSheetId="15">[15]Global!#REF!</definedName>
    <definedName name="other_costs_per_ATM_2002" localSheetId="22">[15]Global!#REF!</definedName>
    <definedName name="other_costs_per_ATM_2002" localSheetId="5">[15]Global!#REF!</definedName>
    <definedName name="other_costs_per_ATM_2002" localSheetId="9">[15]Global!#REF!</definedName>
    <definedName name="other_costs_per_ATM_2002" localSheetId="2">[15]Global!#REF!</definedName>
    <definedName name="other_costs_per_ATM_2002" localSheetId="26">[15]Global!#REF!</definedName>
    <definedName name="other_costs_per_ATM_2002">[15]Global!#REF!</definedName>
    <definedName name="other_costs_per_ATM_2003" localSheetId="4">[15]Global!#REF!</definedName>
    <definedName name="other_costs_per_ATM_2003" localSheetId="15">[15]Global!#REF!</definedName>
    <definedName name="other_costs_per_ATM_2003" localSheetId="22">[15]Global!#REF!</definedName>
    <definedName name="other_costs_per_ATM_2003" localSheetId="5">[15]Global!#REF!</definedName>
    <definedName name="other_costs_per_ATM_2003" localSheetId="9">[15]Global!#REF!</definedName>
    <definedName name="other_costs_per_ATM_2003" localSheetId="2">[15]Global!#REF!</definedName>
    <definedName name="other_costs_per_ATM_2003" localSheetId="26">[15]Global!#REF!</definedName>
    <definedName name="other_costs_per_ATM_2003">[15]Global!#REF!</definedName>
    <definedName name="other_costs_per_ATM_2004" localSheetId="4">[15]Global!#REF!</definedName>
    <definedName name="other_costs_per_ATM_2004" localSheetId="15">[15]Global!#REF!</definedName>
    <definedName name="other_costs_per_ATM_2004" localSheetId="22">[15]Global!#REF!</definedName>
    <definedName name="other_costs_per_ATM_2004" localSheetId="5">[15]Global!#REF!</definedName>
    <definedName name="other_costs_per_ATM_2004" localSheetId="9">[15]Global!#REF!</definedName>
    <definedName name="other_costs_per_ATM_2004" localSheetId="2">[15]Global!#REF!</definedName>
    <definedName name="other_costs_per_ATM_2004" localSheetId="26">[15]Global!#REF!</definedName>
    <definedName name="other_costs_per_ATM_2004">[15]Global!#REF!</definedName>
    <definedName name="other_costs_per_ATM_2005" localSheetId="4">[15]Global!#REF!</definedName>
    <definedName name="other_costs_per_ATM_2005" localSheetId="15">[15]Global!#REF!</definedName>
    <definedName name="other_costs_per_ATM_2005" localSheetId="22">[15]Global!#REF!</definedName>
    <definedName name="other_costs_per_ATM_2005" localSheetId="5">[15]Global!#REF!</definedName>
    <definedName name="other_costs_per_ATM_2005" localSheetId="9">[15]Global!#REF!</definedName>
    <definedName name="other_costs_per_ATM_2005" localSheetId="2">[15]Global!#REF!</definedName>
    <definedName name="other_costs_per_ATM_2005" localSheetId="26">[15]Global!#REF!</definedName>
    <definedName name="other_costs_per_ATM_2005">[15]Global!#REF!</definedName>
    <definedName name="other_costs_per_ATM_2006" localSheetId="4">[15]Global!#REF!</definedName>
    <definedName name="other_costs_per_ATM_2006" localSheetId="15">[15]Global!#REF!</definedName>
    <definedName name="other_costs_per_ATM_2006" localSheetId="22">[15]Global!#REF!</definedName>
    <definedName name="other_costs_per_ATM_2006" localSheetId="5">[15]Global!#REF!</definedName>
    <definedName name="other_costs_per_ATM_2006" localSheetId="9">[15]Global!#REF!</definedName>
    <definedName name="other_costs_per_ATM_2006" localSheetId="2">[15]Global!#REF!</definedName>
    <definedName name="other_costs_per_ATM_2006" localSheetId="26">[15]Global!#REF!</definedName>
    <definedName name="other_costs_per_ATM_2006">[15]Global!#REF!</definedName>
    <definedName name="other_costs_per_ATM_2007" localSheetId="4">[15]Global!#REF!</definedName>
    <definedName name="other_costs_per_ATM_2007" localSheetId="15">[15]Global!#REF!</definedName>
    <definedName name="other_costs_per_ATM_2007" localSheetId="22">[15]Global!#REF!</definedName>
    <definedName name="other_costs_per_ATM_2007" localSheetId="5">[15]Global!#REF!</definedName>
    <definedName name="other_costs_per_ATM_2007" localSheetId="9">[15]Global!#REF!</definedName>
    <definedName name="other_costs_per_ATM_2007" localSheetId="2">[15]Global!#REF!</definedName>
    <definedName name="other_costs_per_ATM_2007" localSheetId="26">[15]Global!#REF!</definedName>
    <definedName name="other_costs_per_ATM_2007">[15]Global!#REF!</definedName>
    <definedName name="other_costs_per_ATM_2008" localSheetId="4">[15]Global!#REF!</definedName>
    <definedName name="other_costs_per_ATM_2008" localSheetId="15">[15]Global!#REF!</definedName>
    <definedName name="other_costs_per_ATM_2008" localSheetId="22">[15]Global!#REF!</definedName>
    <definedName name="other_costs_per_ATM_2008" localSheetId="5">[15]Global!#REF!</definedName>
    <definedName name="other_costs_per_ATM_2008" localSheetId="9">[15]Global!#REF!</definedName>
    <definedName name="other_costs_per_ATM_2008" localSheetId="2">[15]Global!#REF!</definedName>
    <definedName name="other_costs_per_ATM_2008" localSheetId="26">[15]Global!#REF!</definedName>
    <definedName name="other_costs_per_ATM_2008">[15]Global!#REF!</definedName>
    <definedName name="other_costs_per_ATM_2009" localSheetId="4">[15]Global!#REF!</definedName>
    <definedName name="other_costs_per_ATM_2009" localSheetId="15">[15]Global!#REF!</definedName>
    <definedName name="other_costs_per_ATM_2009" localSheetId="22">[15]Global!#REF!</definedName>
    <definedName name="other_costs_per_ATM_2009" localSheetId="5">[15]Global!#REF!</definedName>
    <definedName name="other_costs_per_ATM_2009" localSheetId="9">[15]Global!#REF!</definedName>
    <definedName name="other_costs_per_ATM_2009" localSheetId="2">[15]Global!#REF!</definedName>
    <definedName name="other_costs_per_ATM_2009" localSheetId="26">[15]Global!#REF!</definedName>
    <definedName name="other_costs_per_ATM_2009">[15]Global!#REF!</definedName>
    <definedName name="other_costs_per_ATM_2010" localSheetId="4">[15]Global!#REF!</definedName>
    <definedName name="other_costs_per_ATM_2010" localSheetId="15">[15]Global!#REF!</definedName>
    <definedName name="other_costs_per_ATM_2010" localSheetId="22">[15]Global!#REF!</definedName>
    <definedName name="other_costs_per_ATM_2010" localSheetId="5">[15]Global!#REF!</definedName>
    <definedName name="other_costs_per_ATM_2010" localSheetId="9">[15]Global!#REF!</definedName>
    <definedName name="other_costs_per_ATM_2010" localSheetId="2">[15]Global!#REF!</definedName>
    <definedName name="other_costs_per_ATM_2010" localSheetId="26">[15]Global!#REF!</definedName>
    <definedName name="other_costs_per_ATM_2010">[15]Global!#REF!</definedName>
    <definedName name="other_costs_per_ATM_comm" localSheetId="4">[15]Global!#REF!</definedName>
    <definedName name="other_costs_per_ATM_comm" localSheetId="15">[15]Global!#REF!</definedName>
    <definedName name="other_costs_per_ATM_comm" localSheetId="22">[15]Global!#REF!</definedName>
    <definedName name="other_costs_per_ATM_comm" localSheetId="5">[15]Global!#REF!</definedName>
    <definedName name="other_costs_per_ATM_comm" localSheetId="9">[15]Global!#REF!</definedName>
    <definedName name="other_costs_per_ATM_comm" localSheetId="2">[15]Global!#REF!</definedName>
    <definedName name="other_costs_per_ATM_comm" localSheetId="26">[15]Global!#REF!</definedName>
    <definedName name="other_costs_per_ATM_comm">[15]Global!#REF!</definedName>
    <definedName name="Other_Creditors" localSheetId="4">#REF!</definedName>
    <definedName name="Other_Creditors" localSheetId="15">#REF!</definedName>
    <definedName name="Other_Creditors" localSheetId="22">#REF!</definedName>
    <definedName name="Other_Creditors" localSheetId="5">#REF!</definedName>
    <definedName name="Other_Creditors" localSheetId="9">#REF!</definedName>
    <definedName name="Other_Creditors" localSheetId="2">#REF!</definedName>
    <definedName name="Other_Creditors" localSheetId="26">#REF!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5">'[8]Invested capital_VDF'!#REF!</definedName>
    <definedName name="Other_dividends" localSheetId="22">'[8]Invested capital_VDF'!#REF!</definedName>
    <definedName name="Other_dividends" localSheetId="5">'[8]Invested capital_VDF'!#REF!</definedName>
    <definedName name="Other_dividends" localSheetId="9">'[8]Invested capital_VDF'!#REF!</definedName>
    <definedName name="Other_dividends" localSheetId="2">'[8]Invested capital_VDF'!#REF!</definedName>
    <definedName name="Other_dividends" localSheetId="26">'[8]Invested capital_VDF'!#REF!</definedName>
    <definedName name="Other_dividends">'[8]Invested capital_VDF'!#REF!</definedName>
    <definedName name="Other_Europe" localSheetId="4">#REF!</definedName>
    <definedName name="Other_Europe" localSheetId="15">#REF!</definedName>
    <definedName name="Other_Europe" localSheetId="22">#REF!</definedName>
    <definedName name="Other_Europe" localSheetId="5">#REF!</definedName>
    <definedName name="Other_Europe" localSheetId="9">#REF!</definedName>
    <definedName name="Other_Europe" localSheetId="2">#REF!</definedName>
    <definedName name="Other_Europe" localSheetId="26">#REF!</definedName>
    <definedName name="Other_Europe">#REF!</definedName>
    <definedName name="Other_Europe_Sales" localSheetId="4">#REF!</definedName>
    <definedName name="Other_Europe_Sales" localSheetId="15">#REF!</definedName>
    <definedName name="Other_Europe_Sales" localSheetId="22">#REF!</definedName>
    <definedName name="Other_Europe_Sales" localSheetId="5">#REF!</definedName>
    <definedName name="Other_Europe_Sales" localSheetId="9">#REF!</definedName>
    <definedName name="Other_Europe_Sales" localSheetId="2">#REF!</definedName>
    <definedName name="Other_Europe_Sales" localSheetId="26">#REF!</definedName>
    <definedName name="Other_Europe_Sales">#REF!</definedName>
    <definedName name="Other_Europe_w" localSheetId="4">#REF!</definedName>
    <definedName name="Other_Europe_w" localSheetId="15">#REF!</definedName>
    <definedName name="Other_Europe_w" localSheetId="22">#REF!</definedName>
    <definedName name="Other_Europe_w" localSheetId="5">#REF!</definedName>
    <definedName name="Other_Europe_w" localSheetId="9">#REF!</definedName>
    <definedName name="Other_Europe_w" localSheetId="2">#REF!</definedName>
    <definedName name="Other_Europe_w" localSheetId="26">#REF!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5">#REF!</definedName>
    <definedName name="Other_Financial_Assets" localSheetId="22">#REF!</definedName>
    <definedName name="Other_Financial_Assets" localSheetId="5">#REF!</definedName>
    <definedName name="Other_Financial_Assets" localSheetId="9">#REF!</definedName>
    <definedName name="Other_Financial_Assets" localSheetId="2">#REF!</definedName>
    <definedName name="Other_Financial_Assets" localSheetId="26">#REF!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5">#REF!</definedName>
    <definedName name="Other_Intangibles" localSheetId="22">#REF!</definedName>
    <definedName name="Other_Intangibles" localSheetId="5">#REF!</definedName>
    <definedName name="Other_Intangibles" localSheetId="9">#REF!</definedName>
    <definedName name="Other_Intangibles" localSheetId="2">#REF!</definedName>
    <definedName name="Other_Intangibles" localSheetId="26">#REF!</definedName>
    <definedName name="Other_Intangibles">#REF!</definedName>
    <definedName name="Other_investments" localSheetId="4">#REF!</definedName>
    <definedName name="Other_investments" localSheetId="15">#REF!</definedName>
    <definedName name="Other_investments" localSheetId="22">#REF!</definedName>
    <definedName name="Other_investments" localSheetId="5">#REF!</definedName>
    <definedName name="Other_investments" localSheetId="9">#REF!</definedName>
    <definedName name="Other_investments" localSheetId="2">#REF!</definedName>
    <definedName name="Other_investments" localSheetId="26">#REF!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5">#REF!</definedName>
    <definedName name="Other_long_term_liabilities" localSheetId="22">#REF!</definedName>
    <definedName name="Other_long_term_liabilities" localSheetId="5">#REF!</definedName>
    <definedName name="Other_long_term_liabilities" localSheetId="9">#REF!</definedName>
    <definedName name="Other_long_term_liabilities" localSheetId="2">#REF!</definedName>
    <definedName name="Other_long_term_liabilities" localSheetId="26">#REF!</definedName>
    <definedName name="Other_long_term_liabilities">#REF!</definedName>
    <definedName name="Other_LT_assets" localSheetId="4">#REF!</definedName>
    <definedName name="Other_LT_assets" localSheetId="15">#REF!</definedName>
    <definedName name="Other_LT_assets" localSheetId="22">#REF!</definedName>
    <definedName name="Other_LT_assets" localSheetId="5">#REF!</definedName>
    <definedName name="Other_LT_assets" localSheetId="9">#REF!</definedName>
    <definedName name="Other_LT_assets" localSheetId="2">#REF!</definedName>
    <definedName name="Other_LT_assets" localSheetId="26">#REF!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5">#REF!</definedName>
    <definedName name="Other_Provisions" localSheetId="22">#REF!</definedName>
    <definedName name="Other_Provisions" localSheetId="5">#REF!</definedName>
    <definedName name="Other_Provisions" localSheetId="9">#REF!</definedName>
    <definedName name="Other_Provisions" localSheetId="2">#REF!</definedName>
    <definedName name="Other_Provisions" localSheetId="26">#REF!</definedName>
    <definedName name="Other_Provisions">#REF!</definedName>
    <definedName name="Other_reserves">'[8]Invested capital_VDF'!$C$11:$AZ$11</definedName>
    <definedName name="Other_Segment_Revenues" localSheetId="4">[8]NOPAT_VDF!#REF!</definedName>
    <definedName name="Other_Segment_Revenues" localSheetId="15">[8]NOPAT_VDF!#REF!</definedName>
    <definedName name="Other_Segment_Revenues" localSheetId="22">[8]NOPAT_VDF!#REF!</definedName>
    <definedName name="Other_Segment_Revenues" localSheetId="5">[8]NOPAT_VDF!#REF!</definedName>
    <definedName name="Other_Segment_Revenues" localSheetId="9">[8]NOPAT_VDF!#REF!</definedName>
    <definedName name="Other_Segment_Revenues" localSheetId="2">[8]NOPAT_VDF!#REF!</definedName>
    <definedName name="Other_Segment_Revenues" localSheetId="26">[8]NOPAT_VDF!#REF!</definedName>
    <definedName name="Other_Segment_Revenues">[8]NOPAT_VDF!#REF!</definedName>
    <definedName name="Other_ST_Debt">'[8]Invested capital_VDF'!$C$56:$AZ$56</definedName>
    <definedName name="Other_Taxes" localSheetId="4">#REF!</definedName>
    <definedName name="Other_Taxes" localSheetId="15">#REF!</definedName>
    <definedName name="Other_Taxes" localSheetId="22">#REF!</definedName>
    <definedName name="Other_Taxes" localSheetId="5">#REF!</definedName>
    <definedName name="Other_Taxes" localSheetId="9">#REF!</definedName>
    <definedName name="Other_Taxes" localSheetId="2">#REF!</definedName>
    <definedName name="Other_Taxes" localSheetId="26">#REF!</definedName>
    <definedName name="Other_Taxes">#REF!</definedName>
    <definedName name="OthFinInc" localSheetId="4">#REF!</definedName>
    <definedName name="OthFinInc" localSheetId="15">#REF!</definedName>
    <definedName name="OthFinInc" localSheetId="22">#REF!</definedName>
    <definedName name="OthFinInc" localSheetId="5">#REF!</definedName>
    <definedName name="OthFinInc" localSheetId="9">#REF!</definedName>
    <definedName name="OthFinInc" localSheetId="2">#REF!</definedName>
    <definedName name="OthFinInc" localSheetId="26">#REF!</definedName>
    <definedName name="OthFinInc">#REF!</definedName>
    <definedName name="output">#N/A</definedName>
    <definedName name="p_00" localSheetId="4">#REF!</definedName>
    <definedName name="p_00" localSheetId="15">#REF!</definedName>
    <definedName name="p_00" localSheetId="22">#REF!</definedName>
    <definedName name="p_00" localSheetId="5">#REF!</definedName>
    <definedName name="p_00" localSheetId="9">#REF!</definedName>
    <definedName name="p_00" localSheetId="2">#REF!</definedName>
    <definedName name="p_00" localSheetId="26">#REF!</definedName>
    <definedName name="p_00">#REF!</definedName>
    <definedName name="p_01" localSheetId="4">#REF!</definedName>
    <definedName name="p_01" localSheetId="15">#REF!</definedName>
    <definedName name="p_01" localSheetId="22">#REF!</definedName>
    <definedName name="p_01" localSheetId="5">#REF!</definedName>
    <definedName name="p_01" localSheetId="9">#REF!</definedName>
    <definedName name="p_01" localSheetId="2">#REF!</definedName>
    <definedName name="p_01" localSheetId="26">#REF!</definedName>
    <definedName name="p_01">#REF!</definedName>
    <definedName name="p_02" localSheetId="4">#REF!</definedName>
    <definedName name="p_02" localSheetId="15">#REF!</definedName>
    <definedName name="p_02" localSheetId="22">#REF!</definedName>
    <definedName name="p_02" localSheetId="5">#REF!</definedName>
    <definedName name="p_02" localSheetId="9">#REF!</definedName>
    <definedName name="p_02" localSheetId="2">#REF!</definedName>
    <definedName name="p_02" localSheetId="26">#REF!</definedName>
    <definedName name="p_02">#REF!</definedName>
    <definedName name="p_03">[1]CASINO2!$W$642</definedName>
    <definedName name="p_99" localSheetId="4">#REF!</definedName>
    <definedName name="p_99" localSheetId="15">#REF!</definedName>
    <definedName name="p_99" localSheetId="22">#REF!</definedName>
    <definedName name="p_99" localSheetId="5">#REF!</definedName>
    <definedName name="p_99" localSheetId="9">#REF!</definedName>
    <definedName name="p_99" localSheetId="2">#REF!</definedName>
    <definedName name="p_99" localSheetId="26">#REF!</definedName>
    <definedName name="p_99">#REF!</definedName>
    <definedName name="P_A" localSheetId="4">[27]FREUDSTD!#REF!</definedName>
    <definedName name="P_A" localSheetId="15">[27]FREUDSTD!#REF!</definedName>
    <definedName name="P_A" localSheetId="22">[27]FREUDSTD!#REF!</definedName>
    <definedName name="P_A" localSheetId="5">[27]FREUDSTD!#REF!</definedName>
    <definedName name="P_A" localSheetId="9">[27]FREUDSTD!#REF!</definedName>
    <definedName name="P_A" localSheetId="2">[27]FREUDSTD!#REF!</definedName>
    <definedName name="P_A" localSheetId="26">[27]FREUDSTD!#REF!</definedName>
    <definedName name="P_A">[27]FREUDSTD!#REF!</definedName>
    <definedName name="p_ceps" localSheetId="4">'[3]DCF old'!#REF!</definedName>
    <definedName name="p_ceps" localSheetId="15">'[3]DCF old'!#REF!</definedName>
    <definedName name="p_ceps" localSheetId="22">'[3]DCF old'!#REF!</definedName>
    <definedName name="p_ceps" localSheetId="5">'[3]DCF old'!#REF!</definedName>
    <definedName name="p_ceps" localSheetId="9">'[3]DCF old'!#REF!</definedName>
    <definedName name="p_ceps" localSheetId="2">'[3]DCF old'!#REF!</definedName>
    <definedName name="p_ceps" localSheetId="26">'[3]DCF old'!#REF!</definedName>
    <definedName name="p_ceps">'[3]DCF old'!#REF!</definedName>
    <definedName name="p_ebit" localSheetId="4">'[3]DCF old'!#REF!</definedName>
    <definedName name="p_ebit" localSheetId="15">'[3]DCF old'!#REF!</definedName>
    <definedName name="p_ebit" localSheetId="22">'[3]DCF old'!#REF!</definedName>
    <definedName name="p_ebit" localSheetId="5">'[3]DCF old'!#REF!</definedName>
    <definedName name="p_ebit" localSheetId="9">'[3]DCF old'!#REF!</definedName>
    <definedName name="p_ebit" localSheetId="2">'[3]DCF old'!#REF!</definedName>
    <definedName name="p_ebit" localSheetId="26">'[3]DCF old'!#REF!</definedName>
    <definedName name="p_ebit">'[3]DCF old'!#REF!</definedName>
    <definedName name="p_fcf" localSheetId="4">'[3]DCF old'!#REF!</definedName>
    <definedName name="p_fcf" localSheetId="15">'[3]DCF old'!#REF!</definedName>
    <definedName name="p_fcf" localSheetId="22">'[3]DCF old'!#REF!</definedName>
    <definedName name="p_fcf" localSheetId="5">'[3]DCF old'!#REF!</definedName>
    <definedName name="p_fcf" localSheetId="9">'[3]DCF old'!#REF!</definedName>
    <definedName name="p_fcf" localSheetId="2">'[3]DCF old'!#REF!</definedName>
    <definedName name="p_fcf" localSheetId="26">'[3]DCF old'!#REF!</definedName>
    <definedName name="p_fcf">'[3]DCF old'!#REF!</definedName>
    <definedName name="P_L">'[28]P&amp;L'!$A$1:$P$45</definedName>
    <definedName name="p_latest">'[3]DCF old'!$C$23</definedName>
    <definedName name="p_sale" localSheetId="4">'[3]DCF old'!#REF!</definedName>
    <definedName name="p_sale" localSheetId="15">'[3]DCF old'!#REF!</definedName>
    <definedName name="p_sale" localSheetId="22">'[3]DCF old'!#REF!</definedName>
    <definedName name="p_sale" localSheetId="5">'[3]DCF old'!#REF!</definedName>
    <definedName name="p_sale" localSheetId="9">'[3]DCF old'!#REF!</definedName>
    <definedName name="p_sale" localSheetId="2">'[3]DCF old'!#REF!</definedName>
    <definedName name="p_sale" localSheetId="26">'[3]DCF old'!#REF!</definedName>
    <definedName name="p_sale">'[3]DCF old'!#REF!</definedName>
    <definedName name="p_yearend" localSheetId="4">'[3]DCF old'!#REF!</definedName>
    <definedName name="p_yearend" localSheetId="15">'[3]DCF old'!#REF!</definedName>
    <definedName name="p_yearend" localSheetId="22">'[3]DCF old'!#REF!</definedName>
    <definedName name="p_yearend" localSheetId="5">'[3]DCF old'!#REF!</definedName>
    <definedName name="p_yearend" localSheetId="9">'[3]DCF old'!#REF!</definedName>
    <definedName name="p_yearend" localSheetId="2">'[3]DCF old'!#REF!</definedName>
    <definedName name="p_yearend" localSheetId="26">'[3]DCF old'!#REF!</definedName>
    <definedName name="p_yearend">'[3]DCF old'!#REF!</definedName>
    <definedName name="P1_PARA" localSheetId="4">#REF!</definedName>
    <definedName name="P1_PARA" localSheetId="15">#REF!</definedName>
    <definedName name="P1_PARA" localSheetId="22">#REF!</definedName>
    <definedName name="P1_PARA" localSheetId="5">#REF!</definedName>
    <definedName name="P1_PARA" localSheetId="9">#REF!</definedName>
    <definedName name="P1_PARA" localSheetId="2">#REF!</definedName>
    <definedName name="P1_PARA" localSheetId="26">#REF!</definedName>
    <definedName name="P1_PARA">#REF!</definedName>
    <definedName name="p12h" localSheetId="4">'[3]DCF old'!#REF!</definedName>
    <definedName name="p12h" localSheetId="15">'[3]DCF old'!#REF!</definedName>
    <definedName name="p12h" localSheetId="22">'[3]DCF old'!#REF!</definedName>
    <definedName name="p12h" localSheetId="5">'[3]DCF old'!#REF!</definedName>
    <definedName name="p12h" localSheetId="9">'[3]DCF old'!#REF!</definedName>
    <definedName name="p12h" localSheetId="2">'[3]DCF old'!#REF!</definedName>
    <definedName name="p12h" localSheetId="26">'[3]DCF old'!#REF!</definedName>
    <definedName name="p12h">'[3]DCF old'!#REF!</definedName>
    <definedName name="p12l" localSheetId="4">'[3]DCF old'!#REF!</definedName>
    <definedName name="p12l" localSheetId="15">'[3]DCF old'!#REF!</definedName>
    <definedName name="p12l" localSheetId="22">'[3]DCF old'!#REF!</definedName>
    <definedName name="p12l" localSheetId="5">'[3]DCF old'!#REF!</definedName>
    <definedName name="p12l" localSheetId="9">'[3]DCF old'!#REF!</definedName>
    <definedName name="p12l" localSheetId="2">'[3]DCF old'!#REF!</definedName>
    <definedName name="p12l" localSheetId="26">'[3]DCF old'!#REF!</definedName>
    <definedName name="p12l">'[3]DCF old'!#REF!</definedName>
    <definedName name="P1LABEL" localSheetId="4">#REF!</definedName>
    <definedName name="P1LABEL" localSheetId="15">#REF!</definedName>
    <definedName name="P1LABEL" localSheetId="22">#REF!</definedName>
    <definedName name="P1LABEL" localSheetId="5">#REF!</definedName>
    <definedName name="P1LABEL" localSheetId="9">#REF!</definedName>
    <definedName name="P1LABEL" localSheetId="2">#REF!</definedName>
    <definedName name="P1LABEL" localSheetId="26">#REF!</definedName>
    <definedName name="P1LABEL">#REF!</definedName>
    <definedName name="PAGE1" localSheetId="4">#REF!</definedName>
    <definedName name="PAGE1" localSheetId="15">#REF!</definedName>
    <definedName name="PAGE1" localSheetId="22">#REF!</definedName>
    <definedName name="PAGE1" localSheetId="5">#REF!</definedName>
    <definedName name="PAGE1" localSheetId="9">#REF!</definedName>
    <definedName name="PAGE1" localSheetId="2">#REF!</definedName>
    <definedName name="PAGE1" localSheetId="26">#REF!</definedName>
    <definedName name="PAGE1">#REF!</definedName>
    <definedName name="Page3" localSheetId="4">#REF!</definedName>
    <definedName name="Page3" localSheetId="15">#REF!</definedName>
    <definedName name="Page3" localSheetId="22">#REF!</definedName>
    <definedName name="Page3" localSheetId="5">#REF!</definedName>
    <definedName name="Page3" localSheetId="9">#REF!</definedName>
    <definedName name="Page3" localSheetId="2">#REF!</definedName>
    <definedName name="Page3" localSheetId="26">#REF!</definedName>
    <definedName name="Page3">#REF!</definedName>
    <definedName name="Paid_tax" localSheetId="4">#REF!</definedName>
    <definedName name="Paid_tax" localSheetId="15">#REF!</definedName>
    <definedName name="Paid_tax" localSheetId="22">#REF!</definedName>
    <definedName name="Paid_tax" localSheetId="5">#REF!</definedName>
    <definedName name="Paid_tax" localSheetId="9">#REF!</definedName>
    <definedName name="Paid_tax" localSheetId="2">#REF!</definedName>
    <definedName name="Paid_tax" localSheetId="26">#REF!</definedName>
    <definedName name="Paid_tax">#REF!</definedName>
    <definedName name="PandL" localSheetId="4">#REF!</definedName>
    <definedName name="PandL" localSheetId="15">#REF!</definedName>
    <definedName name="PandL" localSheetId="22">#REF!</definedName>
    <definedName name="PandL" localSheetId="5">#REF!</definedName>
    <definedName name="PandL" localSheetId="9">#REF!</definedName>
    <definedName name="PandL" localSheetId="2">#REF!</definedName>
    <definedName name="PandL" localSheetId="26">#REF!</definedName>
    <definedName name="PandL">#REF!</definedName>
    <definedName name="Parent_Company_Dividend" localSheetId="4">#REF!</definedName>
    <definedName name="Parent_Company_Dividend" localSheetId="15">#REF!</definedName>
    <definedName name="Parent_Company_Dividend" localSheetId="22">#REF!</definedName>
    <definedName name="Parent_Company_Dividend" localSheetId="5">#REF!</definedName>
    <definedName name="Parent_Company_Dividend" localSheetId="9">#REF!</definedName>
    <definedName name="Parent_Company_Dividend" localSheetId="2">#REF!</definedName>
    <definedName name="Parent_Company_Dividend" localSheetId="26">#REF!</definedName>
    <definedName name="Parent_Company_Dividend">#REF!</definedName>
    <definedName name="Partial_year">[8]Forecasts_VDF!$K$12</definedName>
    <definedName name="pasaporte" localSheetId="4">#REF!</definedName>
    <definedName name="pasaporte" localSheetId="15">#REF!</definedName>
    <definedName name="pasaporte" localSheetId="22">#REF!</definedName>
    <definedName name="pasaporte" localSheetId="5">#REF!</definedName>
    <definedName name="pasaporte" localSheetId="9">#REF!</definedName>
    <definedName name="pasaporte" localSheetId="2">#REF!</definedName>
    <definedName name="pasaporte" localSheetId="26">#REF!</definedName>
    <definedName name="pasaporte">#REF!</definedName>
    <definedName name="pbitpf" localSheetId="4">[19]Sheet1!#REF!</definedName>
    <definedName name="pbitpf" localSheetId="15">[19]Sheet1!#REF!</definedName>
    <definedName name="pbitpf" localSheetId="22">[19]Sheet1!#REF!</definedName>
    <definedName name="pbitpf" localSheetId="5">[19]Sheet1!#REF!</definedName>
    <definedName name="pbitpf" localSheetId="9">[19]Sheet1!#REF!</definedName>
    <definedName name="pbitpf" localSheetId="2">[19]Sheet1!#REF!</definedName>
    <definedName name="pbitpf" localSheetId="26">[19]Sheet1!#REF!</definedName>
    <definedName name="pbitpf">[19]Sheet1!#REF!</definedName>
    <definedName name="pe" localSheetId="4">'[3]DCF old'!#REF!</definedName>
    <definedName name="pe" localSheetId="15">'[3]DCF old'!#REF!</definedName>
    <definedName name="pe" localSheetId="22">'[3]DCF old'!#REF!</definedName>
    <definedName name="pe" localSheetId="5">'[3]DCF old'!#REF!</definedName>
    <definedName name="pe" localSheetId="9">'[3]DCF old'!#REF!</definedName>
    <definedName name="pe" localSheetId="2">'[3]DCF old'!#REF!</definedName>
    <definedName name="pe" localSheetId="26">'[3]DCF old'!#REF!</definedName>
    <definedName name="pe">'[3]DCF old'!#REF!</definedName>
    <definedName name="pe_00" localSheetId="4">#REF!</definedName>
    <definedName name="pe_00" localSheetId="15">#REF!</definedName>
    <definedName name="pe_00" localSheetId="22">#REF!</definedName>
    <definedName name="pe_00" localSheetId="5">#REF!</definedName>
    <definedName name="pe_00" localSheetId="9">#REF!</definedName>
    <definedName name="pe_00" localSheetId="2">#REF!</definedName>
    <definedName name="pe_00" localSheetId="26">#REF!</definedName>
    <definedName name="pe_00">#REF!</definedName>
    <definedName name="pe_01" localSheetId="4">#REF!</definedName>
    <definedName name="pe_01" localSheetId="15">#REF!</definedName>
    <definedName name="pe_01" localSheetId="22">#REF!</definedName>
    <definedName name="pe_01" localSheetId="5">#REF!</definedName>
    <definedName name="pe_01" localSheetId="9">#REF!</definedName>
    <definedName name="pe_01" localSheetId="2">#REF!</definedName>
    <definedName name="pe_01" localSheetId="26">#REF!</definedName>
    <definedName name="pe_01">#REF!</definedName>
    <definedName name="pe_02" localSheetId="4">#REF!</definedName>
    <definedName name="pe_02" localSheetId="15">#REF!</definedName>
    <definedName name="pe_02" localSheetId="22">#REF!</definedName>
    <definedName name="pe_02" localSheetId="5">#REF!</definedName>
    <definedName name="pe_02" localSheetId="9">#REF!</definedName>
    <definedName name="pe_02" localSheetId="2">#REF!</definedName>
    <definedName name="pe_02" localSheetId="26">#REF!</definedName>
    <definedName name="pe_02">#REF!</definedName>
    <definedName name="pe_03">[1]CASINO2!$W$321</definedName>
    <definedName name="pe_99" localSheetId="4">#REF!</definedName>
    <definedName name="pe_99" localSheetId="15">#REF!</definedName>
    <definedName name="pe_99" localSheetId="22">#REF!</definedName>
    <definedName name="pe_99" localSheetId="5">#REF!</definedName>
    <definedName name="pe_99" localSheetId="9">#REF!</definedName>
    <definedName name="pe_99" localSheetId="2">#REF!</definedName>
    <definedName name="pe_99" localSheetId="26">#REF!</definedName>
    <definedName name="pe_99">#REF!</definedName>
    <definedName name="pe_av00" localSheetId="4">#REF!</definedName>
    <definedName name="pe_av00" localSheetId="15">#REF!</definedName>
    <definedName name="pe_av00" localSheetId="22">#REF!</definedName>
    <definedName name="pe_av00" localSheetId="5">#REF!</definedName>
    <definedName name="pe_av00" localSheetId="9">#REF!</definedName>
    <definedName name="pe_av00" localSheetId="2">#REF!</definedName>
    <definedName name="pe_av00" localSheetId="26">#REF!</definedName>
    <definedName name="pe_av00">#REF!</definedName>
    <definedName name="pe_av01" localSheetId="4">#REF!</definedName>
    <definedName name="pe_av01" localSheetId="15">#REF!</definedName>
    <definedName name="pe_av01" localSheetId="22">#REF!</definedName>
    <definedName name="pe_av01" localSheetId="5">#REF!</definedName>
    <definedName name="pe_av01" localSheetId="9">#REF!</definedName>
    <definedName name="pe_av01" localSheetId="2">#REF!</definedName>
    <definedName name="pe_av01" localSheetId="26">#REF!</definedName>
    <definedName name="pe_av01">#REF!</definedName>
    <definedName name="pe_av02" localSheetId="4">#REF!</definedName>
    <definedName name="pe_av02" localSheetId="15">#REF!</definedName>
    <definedName name="pe_av02" localSheetId="22">#REF!</definedName>
    <definedName name="pe_av02" localSheetId="5">#REF!</definedName>
    <definedName name="pe_av02" localSheetId="9">#REF!</definedName>
    <definedName name="pe_av02" localSheetId="2">#REF!</definedName>
    <definedName name="pe_av02" localSheetId="26">#REF!</definedName>
    <definedName name="pe_av02">#REF!</definedName>
    <definedName name="pe_av03">[1]CASINO2!$W$319</definedName>
    <definedName name="pe_av99" localSheetId="4">#REF!</definedName>
    <definedName name="pe_av99" localSheetId="15">#REF!</definedName>
    <definedName name="pe_av99" localSheetId="22">#REF!</definedName>
    <definedName name="pe_av99" localSheetId="5">#REF!</definedName>
    <definedName name="pe_av99" localSheetId="9">#REF!</definedName>
    <definedName name="pe_av99" localSheetId="2">#REF!</definedName>
    <definedName name="pe_av99" localSheetId="26">#REF!</definedName>
    <definedName name="pe_av99">#REF!</definedName>
    <definedName name="pe_s00" localSheetId="4">#REF!</definedName>
    <definedName name="pe_s00" localSheetId="15">#REF!</definedName>
    <definedName name="pe_s00" localSheetId="22">#REF!</definedName>
    <definedName name="pe_s00" localSheetId="5">#REF!</definedName>
    <definedName name="pe_s00" localSheetId="9">#REF!</definedName>
    <definedName name="pe_s00" localSheetId="2">#REF!</definedName>
    <definedName name="pe_s00" localSheetId="26">#REF!</definedName>
    <definedName name="pe_s00">#REF!</definedName>
    <definedName name="pe_s01" localSheetId="4">#REF!</definedName>
    <definedName name="pe_s01" localSheetId="15">#REF!</definedName>
    <definedName name="pe_s01" localSheetId="22">#REF!</definedName>
    <definedName name="pe_s01" localSheetId="5">#REF!</definedName>
    <definedName name="pe_s01" localSheetId="9">#REF!</definedName>
    <definedName name="pe_s01" localSheetId="2">#REF!</definedName>
    <definedName name="pe_s01" localSheetId="26">#REF!</definedName>
    <definedName name="pe_s01">#REF!</definedName>
    <definedName name="pe_s02" localSheetId="4">#REF!</definedName>
    <definedName name="pe_s02" localSheetId="15">#REF!</definedName>
    <definedName name="pe_s02" localSheetId="22">#REF!</definedName>
    <definedName name="pe_s02" localSheetId="5">#REF!</definedName>
    <definedName name="pe_s02" localSheetId="9">#REF!</definedName>
    <definedName name="pe_s02" localSheetId="2">#REF!</definedName>
    <definedName name="pe_s02" localSheetId="26">#REF!</definedName>
    <definedName name="pe_s02">#REF!</definedName>
    <definedName name="pe_s03">[1]CASINO2!$W$324</definedName>
    <definedName name="pe_s99" localSheetId="4">#REF!</definedName>
    <definedName name="pe_s99" localSheetId="15">#REF!</definedName>
    <definedName name="pe_s99" localSheetId="22">#REF!</definedName>
    <definedName name="pe_s99" localSheetId="5">#REF!</definedName>
    <definedName name="pe_s99" localSheetId="9">#REF!</definedName>
    <definedName name="pe_s99" localSheetId="2">#REF!</definedName>
    <definedName name="pe_s99" localSheetId="26">#REF!</definedName>
    <definedName name="pe_s99">#REF!</definedName>
    <definedName name="Pension_Provisions" localSheetId="4">#REF!</definedName>
    <definedName name="Pension_Provisions" localSheetId="15">#REF!</definedName>
    <definedName name="Pension_Provisions" localSheetId="22">#REF!</definedName>
    <definedName name="Pension_Provisions" localSheetId="5">#REF!</definedName>
    <definedName name="Pension_Provisions" localSheetId="9">#REF!</definedName>
    <definedName name="Pension_Provisions" localSheetId="2">#REF!</definedName>
    <definedName name="Pension_Provisions" localSheetId="26">#REF!</definedName>
    <definedName name="Pension_Provisions">#REF!</definedName>
    <definedName name="per_00" localSheetId="4">#REF!</definedName>
    <definedName name="per_00" localSheetId="15">#REF!</definedName>
    <definedName name="per_00" localSheetId="22">#REF!</definedName>
    <definedName name="per_00" localSheetId="5">#REF!</definedName>
    <definedName name="per_00" localSheetId="9">#REF!</definedName>
    <definedName name="per_00" localSheetId="2">#REF!</definedName>
    <definedName name="per_00" localSheetId="26">#REF!</definedName>
    <definedName name="per_00">#REF!</definedName>
    <definedName name="per_01" localSheetId="4">#REF!</definedName>
    <definedName name="per_01" localSheetId="15">#REF!</definedName>
    <definedName name="per_01" localSheetId="22">#REF!</definedName>
    <definedName name="per_01" localSheetId="5">#REF!</definedName>
    <definedName name="per_01" localSheetId="9">#REF!</definedName>
    <definedName name="per_01" localSheetId="2">#REF!</definedName>
    <definedName name="per_01" localSheetId="26">#REF!</definedName>
    <definedName name="per_01">#REF!</definedName>
    <definedName name="per_02" localSheetId="4">#REF!</definedName>
    <definedName name="per_02" localSheetId="15">#REF!</definedName>
    <definedName name="per_02" localSheetId="22">#REF!</definedName>
    <definedName name="per_02" localSheetId="5">#REF!</definedName>
    <definedName name="per_02" localSheetId="9">#REF!</definedName>
    <definedName name="per_02" localSheetId="2">#REF!</definedName>
    <definedName name="per_02" localSheetId="26">#REF!</definedName>
    <definedName name="per_02">#REF!</definedName>
    <definedName name="per_03">[1]CASINO2!$W$692</definedName>
    <definedName name="per_99" localSheetId="4">#REF!</definedName>
    <definedName name="per_99" localSheetId="15">#REF!</definedName>
    <definedName name="per_99" localSheetId="22">#REF!</definedName>
    <definedName name="per_99" localSheetId="5">#REF!</definedName>
    <definedName name="per_99" localSheetId="9">#REF!</definedName>
    <definedName name="per_99" localSheetId="2">#REF!</definedName>
    <definedName name="per_99" localSheetId="26">#REF!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5">#REF!</definedName>
    <definedName name="periodview" localSheetId="22">#REF!</definedName>
    <definedName name="periodview" localSheetId="5">#REF!</definedName>
    <definedName name="periodview" localSheetId="9">#REF!</definedName>
    <definedName name="periodview" localSheetId="2">#REF!</definedName>
    <definedName name="periodview" localSheetId="26">#REF!</definedName>
    <definedName name="periodview">#REF!</definedName>
    <definedName name="Perp_g" localSheetId="4">#REF!</definedName>
    <definedName name="Perp_g" localSheetId="15">#REF!</definedName>
    <definedName name="Perp_g" localSheetId="22">#REF!</definedName>
    <definedName name="Perp_g" localSheetId="5">#REF!</definedName>
    <definedName name="Perp_g" localSheetId="9">#REF!</definedName>
    <definedName name="Perp_g" localSheetId="2">#REF!</definedName>
    <definedName name="Perp_g" localSheetId="26">#REF!</definedName>
    <definedName name="Perp_g">#REF!</definedName>
    <definedName name="Perp_Noplat" localSheetId="4">#REF!</definedName>
    <definedName name="Perp_Noplat" localSheetId="15">#REF!</definedName>
    <definedName name="Perp_Noplat" localSheetId="22">#REF!</definedName>
    <definedName name="Perp_Noplat" localSheetId="5">#REF!</definedName>
    <definedName name="Perp_Noplat" localSheetId="9">#REF!</definedName>
    <definedName name="Perp_Noplat" localSheetId="2">#REF!</definedName>
    <definedName name="Perp_Noplat" localSheetId="26">#REF!</definedName>
    <definedName name="Perp_Noplat">#REF!</definedName>
    <definedName name="Perp_ROIC" localSheetId="4">#REF!</definedName>
    <definedName name="Perp_ROIC" localSheetId="15">#REF!</definedName>
    <definedName name="Perp_ROIC" localSheetId="22">#REF!</definedName>
    <definedName name="Perp_ROIC" localSheetId="5">#REF!</definedName>
    <definedName name="Perp_ROIC" localSheetId="9">#REF!</definedName>
    <definedName name="Perp_ROIC" localSheetId="2">#REF!</definedName>
    <definedName name="Perp_ROIC" localSheetId="26">#REF!</definedName>
    <definedName name="Perp_ROIC">#REF!</definedName>
    <definedName name="pershare">'[3]DCF old'!$D$54:$D$61</definedName>
    <definedName name="PERSONNEL_ANALYSIS" localSheetId="4">#REF!</definedName>
    <definedName name="PERSONNEL_ANALYSIS" localSheetId="15">#REF!</definedName>
    <definedName name="PERSONNEL_ANALYSIS" localSheetId="22">#REF!</definedName>
    <definedName name="PERSONNEL_ANALYSIS" localSheetId="5">#REF!</definedName>
    <definedName name="PERSONNEL_ANALYSIS" localSheetId="9">#REF!</definedName>
    <definedName name="PERSONNEL_ANALYSIS" localSheetId="2">#REF!</definedName>
    <definedName name="PERSONNEL_ANALYSIS" localSheetId="26">#REF!</definedName>
    <definedName name="PERSONNEL_ANALYSIS">#REF!</definedName>
    <definedName name="Personnel_Costs" localSheetId="4">#REF!</definedName>
    <definedName name="Personnel_Costs" localSheetId="15">#REF!</definedName>
    <definedName name="Personnel_Costs" localSheetId="22">#REF!</definedName>
    <definedName name="Personnel_Costs" localSheetId="5">#REF!</definedName>
    <definedName name="Personnel_Costs" localSheetId="9">#REF!</definedName>
    <definedName name="Personnel_Costs" localSheetId="2">#REF!</definedName>
    <definedName name="Personnel_Costs" localSheetId="26">#REF!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5">#REF!</definedName>
    <definedName name="PL" localSheetId="22">#REF!</definedName>
    <definedName name="PL" localSheetId="5">#REF!</definedName>
    <definedName name="PL" localSheetId="9">#REF!</definedName>
    <definedName name="PL" localSheetId="2">#REF!</definedName>
    <definedName name="PL" localSheetId="26">#REF!</definedName>
    <definedName name="PL">#REF!</definedName>
    <definedName name="PLA" localSheetId="4">#REF!</definedName>
    <definedName name="PLA" localSheetId="15">#REF!</definedName>
    <definedName name="PLA" localSheetId="22">#REF!</definedName>
    <definedName name="PLA" localSheetId="5">#REF!</definedName>
    <definedName name="PLA" localSheetId="9">#REF!</definedName>
    <definedName name="PLA" localSheetId="2">#REF!</definedName>
    <definedName name="PLA" localSheetId="26">#REF!</definedName>
    <definedName name="PLA">#REF!</definedName>
    <definedName name="Plant____Eqipment" localSheetId="4">#REF!</definedName>
    <definedName name="Plant____Eqipment" localSheetId="15">#REF!</definedName>
    <definedName name="Plant____Eqipment" localSheetId="22">#REF!</definedName>
    <definedName name="Plant____Eqipment" localSheetId="5">#REF!</definedName>
    <definedName name="Plant____Eqipment" localSheetId="9">#REF!</definedName>
    <definedName name="Plant____Eqipment" localSheetId="2">#REF!</definedName>
    <definedName name="Plant____Eqipment" localSheetId="26">#REF!</definedName>
    <definedName name="Plant____Eqipment">#REF!</definedName>
    <definedName name="PLFULL" localSheetId="4">#REF!</definedName>
    <definedName name="PLFULL" localSheetId="15">#REF!</definedName>
    <definedName name="PLFULL" localSheetId="22">#REF!</definedName>
    <definedName name="PLFULL" localSheetId="5">#REF!</definedName>
    <definedName name="PLFULL" localSheetId="9">#REF!</definedName>
    <definedName name="PLFULL" localSheetId="2">#REF!</definedName>
    <definedName name="PLFULL" localSheetId="26">#REF!</definedName>
    <definedName name="PLFULL">#REF!</definedName>
    <definedName name="plq" localSheetId="4">#REF!</definedName>
    <definedName name="plq" localSheetId="15">#REF!</definedName>
    <definedName name="plq" localSheetId="22">#REF!</definedName>
    <definedName name="plq" localSheetId="5">#REF!</definedName>
    <definedName name="plq" localSheetId="9">#REF!</definedName>
    <definedName name="plq" localSheetId="2">#REF!</definedName>
    <definedName name="plq" localSheetId="26">#REF!</definedName>
    <definedName name="plq">#REF!</definedName>
    <definedName name="po" localSheetId="4">#REF!</definedName>
    <definedName name="po" localSheetId="15">#REF!</definedName>
    <definedName name="po" localSheetId="22">#REF!</definedName>
    <definedName name="po" localSheetId="5">#REF!</definedName>
    <definedName name="po" localSheetId="9">#REF!</definedName>
    <definedName name="po" localSheetId="2">#REF!</definedName>
    <definedName name="po" localSheetId="26">#REF!</definedName>
    <definedName name="po">#REF!</definedName>
    <definedName name="ppe" localSheetId="4">'[3]DCF old'!#REF!</definedName>
    <definedName name="ppe" localSheetId="15">'[3]DCF old'!#REF!</definedName>
    <definedName name="ppe" localSheetId="22">'[3]DCF old'!#REF!</definedName>
    <definedName name="ppe" localSheetId="5">'[3]DCF old'!#REF!</definedName>
    <definedName name="ppe" localSheetId="9">'[3]DCF old'!#REF!</definedName>
    <definedName name="ppe" localSheetId="2">'[3]DCF old'!#REF!</definedName>
    <definedName name="ppe" localSheetId="26">'[3]DCF old'!#REF!</definedName>
    <definedName name="ppe">'[3]DCF old'!#REF!</definedName>
    <definedName name="ppe_inv" localSheetId="4">'[3]DCF old'!#REF!</definedName>
    <definedName name="ppe_inv" localSheetId="15">'[3]DCF old'!#REF!</definedName>
    <definedName name="ppe_inv" localSheetId="22">'[3]DCF old'!#REF!</definedName>
    <definedName name="ppe_inv" localSheetId="5">'[3]DCF old'!#REF!</definedName>
    <definedName name="ppe_inv" localSheetId="9">'[3]DCF old'!#REF!</definedName>
    <definedName name="ppe_inv" localSheetId="2">'[3]DCF old'!#REF!</definedName>
    <definedName name="ppe_inv" localSheetId="26">'[3]DCF old'!#REF!</definedName>
    <definedName name="ppe_inv">'[3]DCF old'!#REF!</definedName>
    <definedName name="PPnE_turns_fore">[8]Forecasts_VDF!$H$130:$K$130</definedName>
    <definedName name="Pre_Tax__Profit" localSheetId="4">#REF!</definedName>
    <definedName name="Pre_Tax__Profit" localSheetId="15">#REF!</definedName>
    <definedName name="Pre_Tax__Profit" localSheetId="22">#REF!</definedName>
    <definedName name="Pre_Tax__Profit" localSheetId="5">#REF!</definedName>
    <definedName name="Pre_Tax__Profit" localSheetId="9">#REF!</definedName>
    <definedName name="Pre_Tax__Profit" localSheetId="2">#REF!</definedName>
    <definedName name="Pre_Tax__Profit" localSheetId="26">#REF!</definedName>
    <definedName name="Pre_Tax__Profit">#REF!</definedName>
    <definedName name="Pre_Tax_Profit" localSheetId="4">#REF!</definedName>
    <definedName name="Pre_Tax_Profit" localSheetId="15">#REF!</definedName>
    <definedName name="Pre_Tax_Profit" localSheetId="22">#REF!</definedName>
    <definedName name="Pre_Tax_Profit" localSheetId="5">#REF!</definedName>
    <definedName name="Pre_Tax_Profit" localSheetId="9">#REF!</definedName>
    <definedName name="Pre_Tax_Profit" localSheetId="2">#REF!</definedName>
    <definedName name="Pre_Tax_Profit" localSheetId="26">#REF!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5">'[3]DCF old'!#REF!</definedName>
    <definedName name="pretax_margin" localSheetId="22">'[3]DCF old'!#REF!</definedName>
    <definedName name="pretax_margin" localSheetId="5">'[3]DCF old'!#REF!</definedName>
    <definedName name="pretax_margin" localSheetId="9">'[3]DCF old'!#REF!</definedName>
    <definedName name="pretax_margin" localSheetId="2">'[3]DCF old'!#REF!</definedName>
    <definedName name="pretax_margin" localSheetId="26">'[3]DCF old'!#REF!</definedName>
    <definedName name="pretax_margin">'[3]DCF old'!#REF!</definedName>
    <definedName name="Pretax_profit" localSheetId="4">#REF!</definedName>
    <definedName name="Pretax_profit" localSheetId="15">#REF!</definedName>
    <definedName name="Pretax_profit" localSheetId="22">#REF!</definedName>
    <definedName name="Pretax_profit" localSheetId="5">#REF!</definedName>
    <definedName name="Pretax_profit" localSheetId="9">#REF!</definedName>
    <definedName name="Pretax_profit" localSheetId="2">#REF!</definedName>
    <definedName name="Pretax_profit" localSheetId="26">#REF!</definedName>
    <definedName name="Pretax_profit">#REF!</definedName>
    <definedName name="pri00">'[5]BUSINESS AREAS'!$V$62</definedName>
    <definedName name="price" localSheetId="4">#REF!</definedName>
    <definedName name="price" localSheetId="15">#REF!</definedName>
    <definedName name="price" localSheetId="22">#REF!</definedName>
    <definedName name="price" localSheetId="5">#REF!</definedName>
    <definedName name="price" localSheetId="9">#REF!</definedName>
    <definedName name="price" localSheetId="2">#REF!</definedName>
    <definedName name="price" localSheetId="26">#REF!</definedName>
    <definedName name="price">#REF!</definedName>
    <definedName name="price93" localSheetId="4">#REF!</definedName>
    <definedName name="price93" localSheetId="15">#REF!</definedName>
    <definedName name="price93" localSheetId="22">#REF!</definedName>
    <definedName name="price93" localSheetId="5">#REF!</definedName>
    <definedName name="price93" localSheetId="9">#REF!</definedName>
    <definedName name="price93" localSheetId="2">#REF!</definedName>
    <definedName name="price93" localSheetId="26">#REF!</definedName>
    <definedName name="price93">#REF!</definedName>
    <definedName name="price94" localSheetId="4">#REF!</definedName>
    <definedName name="price94" localSheetId="15">#REF!</definedName>
    <definedName name="price94" localSheetId="22">#REF!</definedName>
    <definedName name="price94" localSheetId="5">#REF!</definedName>
    <definedName name="price94" localSheetId="9">#REF!</definedName>
    <definedName name="price94" localSheetId="2">#REF!</definedName>
    <definedName name="price94" localSheetId="26">#REF!</definedName>
    <definedName name="price94">#REF!</definedName>
    <definedName name="price95" localSheetId="4">#REF!</definedName>
    <definedName name="price95" localSheetId="15">#REF!</definedName>
    <definedName name="price95" localSheetId="22">#REF!</definedName>
    <definedName name="price95" localSheetId="5">#REF!</definedName>
    <definedName name="price95" localSheetId="9">#REF!</definedName>
    <definedName name="price95" localSheetId="2">#REF!</definedName>
    <definedName name="price95" localSheetId="26">#REF!</definedName>
    <definedName name="price95">#REF!</definedName>
    <definedName name="price96" localSheetId="4">#REF!</definedName>
    <definedName name="price96" localSheetId="15">#REF!</definedName>
    <definedName name="price96" localSheetId="22">#REF!</definedName>
    <definedName name="price96" localSheetId="5">#REF!</definedName>
    <definedName name="price96" localSheetId="9">#REF!</definedName>
    <definedName name="price96" localSheetId="2">#REF!</definedName>
    <definedName name="price96" localSheetId="26">#REF!</definedName>
    <definedName name="price96">#REF!</definedName>
    <definedName name="price97" localSheetId="4">#REF!</definedName>
    <definedName name="price97" localSheetId="15">#REF!</definedName>
    <definedName name="price97" localSheetId="22">#REF!</definedName>
    <definedName name="price97" localSheetId="5">#REF!</definedName>
    <definedName name="price97" localSheetId="9">#REF!</definedName>
    <definedName name="price97" localSheetId="2">#REF!</definedName>
    <definedName name="price97" localSheetId="26">#REF!</definedName>
    <definedName name="price97">#REF!</definedName>
    <definedName name="_xlnm.Print_Area" localSheetId="14">'10 IS FY'!$A$1:$H$44</definedName>
    <definedName name="_xlnm.Print_Area" localSheetId="15">'11 BS FY'!$A$1:$K$46</definedName>
    <definedName name="_xlnm.Print_Area" localSheetId="17">'12 EQ FY'!$A$1:$J$17</definedName>
    <definedName name="_xlnm.Print_Area" localSheetId="16">'13 CF FY'!$A$1:$J$35</definedName>
    <definedName name="_xlnm.Print_Area" localSheetId="19">'14 IS Restatement'!$A$1:$I$13</definedName>
    <definedName name="_xlnm.Print_Area" localSheetId="20">'15 IS FY old'!$A$1:$E$48</definedName>
    <definedName name="_xlnm.Print_Area" localSheetId="21">'16 NI adjusted old'!$A$1:$U$27</definedName>
    <definedName name="_xlnm.Print_Area" localSheetId="22">'17 KPI Q'!$A$1:$Z$52</definedName>
    <definedName name="_xlnm.Print_Area" localSheetId="23">'18 VCB'!$A$1:$AA$7</definedName>
    <definedName name="_xlnm.Print_Area" localSheetId="6">'3 BS COND Q'!$A$1:$AC$50</definedName>
    <definedName name="_xlnm.Print_Area" localSheetId="7">'4 CF Q'!$A$1:$AI$85</definedName>
    <definedName name="_xlnm.Print_Area" localSheetId="8">'5 EQ Q'!$A$1:$AG$19</definedName>
    <definedName name="_xlnm.Print_Area" localSheetId="9">'6 KPI Q'!$A$1:$X$57</definedName>
    <definedName name="_xlnm.Print_Area" localSheetId="10">'7 ND Q'!$A$1:$AG$24</definedName>
    <definedName name="_xlnm.Print_Area" localSheetId="11">'8 CE Q'!$A$1:$AG$31</definedName>
    <definedName name="_xlnm.Print_Area" localSheetId="12">'9 Allente'!$A$1:$AB$20</definedName>
    <definedName name="_xlnm.Print_Area" localSheetId="3">Content!$A$1:$C$25</definedName>
    <definedName name="_xlnm.Print_Area" localSheetId="2">'IB10'!$A$1:$D$31</definedName>
    <definedName name="_xlnm.Print_Area" localSheetId="25">'IB6-IB8'!$A$1:$M$97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5">#REF!</definedName>
    <definedName name="pro_00" localSheetId="22">#REF!</definedName>
    <definedName name="pro_00" localSheetId="5">#REF!</definedName>
    <definedName name="pro_00" localSheetId="9">#REF!</definedName>
    <definedName name="pro_00" localSheetId="2">#REF!</definedName>
    <definedName name="pro_00" localSheetId="26">#REF!</definedName>
    <definedName name="pro_00">#REF!</definedName>
    <definedName name="pro_01" localSheetId="4">#REF!</definedName>
    <definedName name="pro_01" localSheetId="15">#REF!</definedName>
    <definedName name="pro_01" localSheetId="22">#REF!</definedName>
    <definedName name="pro_01" localSheetId="5">#REF!</definedName>
    <definedName name="pro_01" localSheetId="9">#REF!</definedName>
    <definedName name="pro_01" localSheetId="2">#REF!</definedName>
    <definedName name="pro_01" localSheetId="26">#REF!</definedName>
    <definedName name="pro_01">#REF!</definedName>
    <definedName name="pro_02" localSheetId="4">#REF!</definedName>
    <definedName name="pro_02" localSheetId="15">#REF!</definedName>
    <definedName name="pro_02" localSheetId="22">#REF!</definedName>
    <definedName name="pro_02" localSheetId="5">#REF!</definedName>
    <definedName name="pro_02" localSheetId="9">#REF!</definedName>
    <definedName name="pro_02" localSheetId="2">#REF!</definedName>
    <definedName name="pro_02" localSheetId="26">#REF!</definedName>
    <definedName name="pro_02">#REF!</definedName>
    <definedName name="pro_03">[1]CASINO2!$W$482</definedName>
    <definedName name="pro_98" localSheetId="4">#REF!</definedName>
    <definedName name="pro_98" localSheetId="15">#REF!</definedName>
    <definedName name="pro_98" localSheetId="22">#REF!</definedName>
    <definedName name="pro_98" localSheetId="5">#REF!</definedName>
    <definedName name="pro_98" localSheetId="9">#REF!</definedName>
    <definedName name="pro_98" localSheetId="2">#REF!</definedName>
    <definedName name="pro_98" localSheetId="26">#REF!</definedName>
    <definedName name="pro_98">#REF!</definedName>
    <definedName name="pro_99" localSheetId="4">#REF!</definedName>
    <definedName name="pro_99" localSheetId="15">#REF!</definedName>
    <definedName name="pro_99" localSheetId="22">#REF!</definedName>
    <definedName name="pro_99" localSheetId="5">#REF!</definedName>
    <definedName name="pro_99" localSheetId="9">#REF!</definedName>
    <definedName name="pro_99" localSheetId="2">#REF!</definedName>
    <definedName name="pro_99" localSheetId="26">#REF!</definedName>
    <definedName name="pro_99">#REF!</definedName>
    <definedName name="Proceeds_of_New_Issue" localSheetId="4">#REF!</definedName>
    <definedName name="Proceeds_of_New_Issue" localSheetId="15">#REF!</definedName>
    <definedName name="Proceeds_of_New_Issue" localSheetId="22">#REF!</definedName>
    <definedName name="Proceeds_of_New_Issue" localSheetId="5">#REF!</definedName>
    <definedName name="Proceeds_of_New_Issue" localSheetId="9">#REF!</definedName>
    <definedName name="Proceeds_of_New_Issue" localSheetId="2">#REF!</definedName>
    <definedName name="Proceeds_of_New_Issue" localSheetId="26">#REF!</definedName>
    <definedName name="Proceeds_of_New_Issue">#REF!</definedName>
    <definedName name="Profit_aft_net_finance" localSheetId="4">#REF!</definedName>
    <definedName name="Profit_aft_net_finance" localSheetId="15">#REF!</definedName>
    <definedName name="Profit_aft_net_finance" localSheetId="22">#REF!</definedName>
    <definedName name="Profit_aft_net_finance" localSheetId="5">#REF!</definedName>
    <definedName name="Profit_aft_net_finance" localSheetId="9">#REF!</definedName>
    <definedName name="Profit_aft_net_finance" localSheetId="2">#REF!</definedName>
    <definedName name="Profit_aft_net_finance" localSheetId="26">#REF!</definedName>
    <definedName name="Profit_aft_net_finance">#REF!</definedName>
    <definedName name="Profit_Loss" localSheetId="4">#REF!</definedName>
    <definedName name="Profit_Loss" localSheetId="15">#REF!</definedName>
    <definedName name="Profit_Loss" localSheetId="22">#REF!</definedName>
    <definedName name="Profit_Loss" localSheetId="5">#REF!</definedName>
    <definedName name="Profit_Loss" localSheetId="9">#REF!</definedName>
    <definedName name="Profit_Loss" localSheetId="2">#REF!</definedName>
    <definedName name="Profit_Loss" localSheetId="26">#REF!</definedName>
    <definedName name="Profit_Loss">#REF!</definedName>
    <definedName name="Profitloss">[5]APPENDIX!$A$1:$L$47</definedName>
    <definedName name="prognoseyear">'[3]DCF old'!$C$8</definedName>
    <definedName name="progs_00" localSheetId="4">#REF!</definedName>
    <definedName name="progs_00" localSheetId="15">#REF!</definedName>
    <definedName name="progs_00" localSheetId="22">#REF!</definedName>
    <definedName name="progs_00" localSheetId="5">#REF!</definedName>
    <definedName name="progs_00" localSheetId="9">#REF!</definedName>
    <definedName name="progs_00" localSheetId="2">#REF!</definedName>
    <definedName name="progs_00" localSheetId="26">#REF!</definedName>
    <definedName name="progs_00">#REF!</definedName>
    <definedName name="progs_01" localSheetId="4">#REF!</definedName>
    <definedName name="progs_01" localSheetId="15">#REF!</definedName>
    <definedName name="progs_01" localSheetId="22">#REF!</definedName>
    <definedName name="progs_01" localSheetId="5">#REF!</definedName>
    <definedName name="progs_01" localSheetId="9">#REF!</definedName>
    <definedName name="progs_01" localSheetId="2">#REF!</definedName>
    <definedName name="progs_01" localSheetId="26">#REF!</definedName>
    <definedName name="progs_01">#REF!</definedName>
    <definedName name="progs_02" localSheetId="4">#REF!</definedName>
    <definedName name="progs_02" localSheetId="15">#REF!</definedName>
    <definedName name="progs_02" localSheetId="22">#REF!</definedName>
    <definedName name="progs_02" localSheetId="5">#REF!</definedName>
    <definedName name="progs_02" localSheetId="9">#REF!</definedName>
    <definedName name="progs_02" localSheetId="2">#REF!</definedName>
    <definedName name="progs_02" localSheetId="26">#REF!</definedName>
    <definedName name="progs_02">#REF!</definedName>
    <definedName name="progs_99" localSheetId="4">#REF!</definedName>
    <definedName name="progs_99" localSheetId="15">#REF!</definedName>
    <definedName name="progs_99" localSheetId="22">#REF!</definedName>
    <definedName name="progs_99" localSheetId="5">#REF!</definedName>
    <definedName name="progs_99" localSheetId="9">#REF!</definedName>
    <definedName name="progs_99" localSheetId="2">#REF!</definedName>
    <definedName name="progs_99" localSheetId="26">#REF!</definedName>
    <definedName name="progs_99">#REF!</definedName>
    <definedName name="proic">'[3]DCF old'!$B$14:$E$14</definedName>
    <definedName name="Provisions" localSheetId="4">#REF!</definedName>
    <definedName name="Provisions" localSheetId="15">#REF!</definedName>
    <definedName name="Provisions" localSheetId="22">#REF!</definedName>
    <definedName name="Provisions" localSheetId="5">#REF!</definedName>
    <definedName name="Provisions" localSheetId="9">#REF!</definedName>
    <definedName name="Provisions" localSheetId="2">#REF!</definedName>
    <definedName name="Provisions" localSheetId="26">#REF!</definedName>
    <definedName name="Provisions">#REF!</definedName>
    <definedName name="ps" localSheetId="4">'[3]DCF old'!#REF!</definedName>
    <definedName name="ps" localSheetId="15">'[3]DCF old'!#REF!</definedName>
    <definedName name="ps" localSheetId="22">'[3]DCF old'!#REF!</definedName>
    <definedName name="ps" localSheetId="5">'[3]DCF old'!#REF!</definedName>
    <definedName name="ps" localSheetId="9">'[3]DCF old'!#REF!</definedName>
    <definedName name="ps" localSheetId="2">'[3]DCF old'!#REF!</definedName>
    <definedName name="ps" localSheetId="26">'[3]DCF old'!#REF!</definedName>
    <definedName name="ps">'[3]DCF old'!#REF!</definedName>
    <definedName name="ps_eq" localSheetId="4">'[3]DCF old'!#REF!</definedName>
    <definedName name="ps_eq" localSheetId="15">'[3]DCF old'!#REF!</definedName>
    <definedName name="ps_eq" localSheetId="22">'[3]DCF old'!#REF!</definedName>
    <definedName name="ps_eq" localSheetId="5">'[3]DCF old'!#REF!</definedName>
    <definedName name="ps_eq" localSheetId="9">'[3]DCF old'!#REF!</definedName>
    <definedName name="ps_eq" localSheetId="2">'[3]DCF old'!#REF!</definedName>
    <definedName name="ps_eq" localSheetId="26">'[3]DCF old'!#REF!</definedName>
    <definedName name="ps_eq">'[3]DCF old'!#REF!</definedName>
    <definedName name="ptp" localSheetId="4">#REF!</definedName>
    <definedName name="ptp" localSheetId="15">#REF!</definedName>
    <definedName name="ptp" localSheetId="22">#REF!</definedName>
    <definedName name="ptp" localSheetId="5">#REF!</definedName>
    <definedName name="ptp" localSheetId="9">#REF!</definedName>
    <definedName name="ptp" localSheetId="2">#REF!</definedName>
    <definedName name="ptp" localSheetId="26">#REF!</definedName>
    <definedName name="ptp">#REF!</definedName>
    <definedName name="Purchases" localSheetId="4">#REF!</definedName>
    <definedName name="Purchases" localSheetId="15">#REF!</definedName>
    <definedName name="Purchases" localSheetId="22">#REF!</definedName>
    <definedName name="Purchases" localSheetId="5">#REF!</definedName>
    <definedName name="Purchases" localSheetId="9">#REF!</definedName>
    <definedName name="Purchases" localSheetId="2">#REF!</definedName>
    <definedName name="Purchases" localSheetId="26">#REF!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5">'[3]DCF old'!#REF!</definedName>
    <definedName name="q_fin_net" localSheetId="22">'[3]DCF old'!#REF!</definedName>
    <definedName name="q_fin_net" localSheetId="5">'[3]DCF old'!#REF!</definedName>
    <definedName name="q_fin_net" localSheetId="9">'[3]DCF old'!#REF!</definedName>
    <definedName name="q_fin_net" localSheetId="2">'[3]DCF old'!#REF!</definedName>
    <definedName name="q_fin_net" localSheetId="26">'[3]DCF old'!#REF!</definedName>
    <definedName name="q_fin_net">'[3]DCF old'!#REF!</definedName>
    <definedName name="q_halfyear" localSheetId="4">'[3]DCF old'!#REF!</definedName>
    <definedName name="q_halfyear" localSheetId="15">'[3]DCF old'!#REF!</definedName>
    <definedName name="q_halfyear" localSheetId="22">'[3]DCF old'!#REF!</definedName>
    <definedName name="q_halfyear" localSheetId="5">'[3]DCF old'!#REF!</definedName>
    <definedName name="q_halfyear" localSheetId="9">'[3]DCF old'!#REF!</definedName>
    <definedName name="q_halfyear" localSheetId="2">'[3]DCF old'!#REF!</definedName>
    <definedName name="q_halfyear" localSheetId="26">'[3]DCF old'!#REF!</definedName>
    <definedName name="q_halfyear">'[3]DCF old'!#REF!</definedName>
    <definedName name="q_oper_exp" localSheetId="4">'[3]DCF old'!#REF!</definedName>
    <definedName name="q_oper_exp" localSheetId="15">'[3]DCF old'!#REF!</definedName>
    <definedName name="q_oper_exp" localSheetId="22">'[3]DCF old'!#REF!</definedName>
    <definedName name="q_oper_exp" localSheetId="5">'[3]DCF old'!#REF!</definedName>
    <definedName name="q_oper_exp" localSheetId="9">'[3]DCF old'!#REF!</definedName>
    <definedName name="q_oper_exp" localSheetId="2">'[3]DCF old'!#REF!</definedName>
    <definedName name="q_oper_exp" localSheetId="26">'[3]DCF old'!#REF!</definedName>
    <definedName name="q_oper_exp">'[3]DCF old'!#REF!</definedName>
    <definedName name="q_oper_inc" localSheetId="4">'[3]DCF old'!#REF!</definedName>
    <definedName name="q_oper_inc" localSheetId="15">'[3]DCF old'!#REF!</definedName>
    <definedName name="q_oper_inc" localSheetId="22">'[3]DCF old'!#REF!</definedName>
    <definedName name="q_oper_inc" localSheetId="5">'[3]DCF old'!#REF!</definedName>
    <definedName name="q_oper_inc" localSheetId="9">'[3]DCF old'!#REF!</definedName>
    <definedName name="q_oper_inc" localSheetId="2">'[3]DCF old'!#REF!</definedName>
    <definedName name="q_oper_inc" localSheetId="26">'[3]DCF old'!#REF!</definedName>
    <definedName name="q_oper_inc">'[3]DCF old'!#REF!</definedName>
    <definedName name="q_period" localSheetId="4">'[3]DCF old'!#REF!</definedName>
    <definedName name="q_period" localSheetId="15">'[3]DCF old'!#REF!</definedName>
    <definedName name="q_period" localSheetId="22">'[3]DCF old'!#REF!</definedName>
    <definedName name="q_period" localSheetId="5">'[3]DCF old'!#REF!</definedName>
    <definedName name="q_period" localSheetId="9">'[3]DCF old'!#REF!</definedName>
    <definedName name="q_period" localSheetId="2">'[3]DCF old'!#REF!</definedName>
    <definedName name="q_period" localSheetId="26">'[3]DCF old'!#REF!</definedName>
    <definedName name="q_period">'[3]DCF old'!#REF!</definedName>
    <definedName name="q_r_adep" localSheetId="4">'[3]DCF old'!#REF!</definedName>
    <definedName name="q_r_adep" localSheetId="15">'[3]DCF old'!#REF!</definedName>
    <definedName name="q_r_adep" localSheetId="22">'[3]DCF old'!#REF!</definedName>
    <definedName name="q_r_adep" localSheetId="5">'[3]DCF old'!#REF!</definedName>
    <definedName name="q_r_adep" localSheetId="9">'[3]DCF old'!#REF!</definedName>
    <definedName name="q_r_adep" localSheetId="2">'[3]DCF old'!#REF!</definedName>
    <definedName name="q_r_adep" localSheetId="26">'[3]DCF old'!#REF!</definedName>
    <definedName name="q_r_adep">'[3]DCF old'!#REF!</definedName>
    <definedName name="q_r_btax" localSheetId="4">'[3]DCF old'!#REF!</definedName>
    <definedName name="q_r_btax" localSheetId="15">'[3]DCF old'!#REF!</definedName>
    <definedName name="q_r_btax" localSheetId="22">'[3]DCF old'!#REF!</definedName>
    <definedName name="q_r_btax" localSheetId="5">'[3]DCF old'!#REF!</definedName>
    <definedName name="q_r_btax" localSheetId="9">'[3]DCF old'!#REF!</definedName>
    <definedName name="q_r_btax" localSheetId="2">'[3]DCF old'!#REF!</definedName>
    <definedName name="q_r_btax" localSheetId="26">'[3]DCF old'!#REF!</definedName>
    <definedName name="q_r_btax">'[3]DCF old'!#REF!</definedName>
    <definedName name="q_r_net" localSheetId="4">'[3]DCF old'!#REF!</definedName>
    <definedName name="q_r_net" localSheetId="15">'[3]DCF old'!#REF!</definedName>
    <definedName name="q_r_net" localSheetId="22">'[3]DCF old'!#REF!</definedName>
    <definedName name="q_r_net" localSheetId="5">'[3]DCF old'!#REF!</definedName>
    <definedName name="q_r_net" localSheetId="9">'[3]DCF old'!#REF!</definedName>
    <definedName name="q_r_net" localSheetId="2">'[3]DCF old'!#REF!</definedName>
    <definedName name="q_r_net" localSheetId="26">'[3]DCF old'!#REF!</definedName>
    <definedName name="q_r_net">'[3]DCF old'!#REF!</definedName>
    <definedName name="q_tax" localSheetId="4">'[3]DCF old'!#REF!</definedName>
    <definedName name="q_tax" localSheetId="15">'[3]DCF old'!#REF!</definedName>
    <definedName name="q_tax" localSheetId="22">'[3]DCF old'!#REF!</definedName>
    <definedName name="q_tax" localSheetId="5">'[3]DCF old'!#REF!</definedName>
    <definedName name="q_tax" localSheetId="9">'[3]DCF old'!#REF!</definedName>
    <definedName name="q_tax" localSheetId="2">'[3]DCF old'!#REF!</definedName>
    <definedName name="q_tax" localSheetId="26">'[3]DCF old'!#REF!</definedName>
    <definedName name="q_tax">'[3]DCF old'!#REF!</definedName>
    <definedName name="q_year" localSheetId="4">'[3]DCF old'!#REF!</definedName>
    <definedName name="q_year" localSheetId="15">'[3]DCF old'!#REF!</definedName>
    <definedName name="q_year" localSheetId="22">'[3]DCF old'!#REF!</definedName>
    <definedName name="q_year" localSheetId="5">'[3]DCF old'!#REF!</definedName>
    <definedName name="q_year" localSheetId="9">'[3]DCF old'!#REF!</definedName>
    <definedName name="q_year" localSheetId="2">'[3]DCF old'!#REF!</definedName>
    <definedName name="q_year" localSheetId="26">'[3]DCF old'!#REF!</definedName>
    <definedName name="q_year">'[3]DCF old'!#REF!</definedName>
    <definedName name="Qdiv4" localSheetId="4">[29]QInterim!#REF!</definedName>
    <definedName name="Qdiv4" localSheetId="15">[29]QInterim!#REF!</definedName>
    <definedName name="Qdiv4" localSheetId="22">[29]QInterim!#REF!</definedName>
    <definedName name="Qdiv4" localSheetId="5">[29]QInterim!#REF!</definedName>
    <definedName name="Qdiv4" localSheetId="9">[29]QInterim!#REF!</definedName>
    <definedName name="Qdiv4" localSheetId="2">[29]QInterim!#REF!</definedName>
    <definedName name="Qdiv4" localSheetId="26">[29]QInterim!#REF!</definedName>
    <definedName name="Qdiv4">[29]QInterim!#REF!</definedName>
    <definedName name="QP_L">'[28]P&amp;L'!$A$1:$K$78</definedName>
    <definedName name="Quoted_investments" localSheetId="4">#REF!</definedName>
    <definedName name="Quoted_investments" localSheetId="15">#REF!</definedName>
    <definedName name="Quoted_investments" localSheetId="22">#REF!</definedName>
    <definedName name="Quoted_investments" localSheetId="5">#REF!</definedName>
    <definedName name="Quoted_investments" localSheetId="9">#REF!</definedName>
    <definedName name="Quoted_investments" localSheetId="2">#REF!</definedName>
    <definedName name="Quoted_investments" localSheetId="26">#REF!</definedName>
    <definedName name="Quoted_investments">#REF!</definedName>
    <definedName name="R_D" localSheetId="4">#REF!</definedName>
    <definedName name="R_D" localSheetId="15">#REF!</definedName>
    <definedName name="R_D" localSheetId="22">#REF!</definedName>
    <definedName name="R_D" localSheetId="5">#REF!</definedName>
    <definedName name="R_D" localSheetId="9">#REF!</definedName>
    <definedName name="R_D" localSheetId="2">#REF!</definedName>
    <definedName name="R_D" localSheetId="26">#REF!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5">'[3]DCF old'!#REF!</definedName>
    <definedName name="r_net_g" localSheetId="22">'[3]DCF old'!#REF!</definedName>
    <definedName name="r_net_g" localSheetId="5">'[3]DCF old'!#REF!</definedName>
    <definedName name="r_net_g" localSheetId="9">'[3]DCF old'!#REF!</definedName>
    <definedName name="r_net_g" localSheetId="2">'[3]DCF old'!#REF!</definedName>
    <definedName name="r_net_g" localSheetId="26">'[3]DCF old'!#REF!</definedName>
    <definedName name="r_net_g">'[3]DCF old'!#REF!</definedName>
    <definedName name="r_net_taxs" localSheetId="4">'[3]DCF old'!#REF!</definedName>
    <definedName name="r_net_taxs" localSheetId="15">'[3]DCF old'!#REF!</definedName>
    <definedName name="r_net_taxs" localSheetId="22">'[3]DCF old'!#REF!</definedName>
    <definedName name="r_net_taxs" localSheetId="5">'[3]DCF old'!#REF!</definedName>
    <definedName name="r_net_taxs" localSheetId="9">'[3]DCF old'!#REF!</definedName>
    <definedName name="r_net_taxs" localSheetId="2">'[3]DCF old'!#REF!</definedName>
    <definedName name="r_net_taxs" localSheetId="26">'[3]DCF old'!#REF!</definedName>
    <definedName name="r_net_taxs">'[3]DCF old'!#REF!</definedName>
    <definedName name="rafin_g" localSheetId="4">'[3]DCF old'!#REF!</definedName>
    <definedName name="rafin_g" localSheetId="15">'[3]DCF old'!#REF!</definedName>
    <definedName name="rafin_g" localSheetId="22">'[3]DCF old'!#REF!</definedName>
    <definedName name="rafin_g" localSheetId="5">'[3]DCF old'!#REF!</definedName>
    <definedName name="rafin_g" localSheetId="9">'[3]DCF old'!#REF!</definedName>
    <definedName name="rafin_g" localSheetId="2">'[3]DCF old'!#REF!</definedName>
    <definedName name="rafin_g" localSheetId="26">'[3]DCF old'!#REF!</definedName>
    <definedName name="rafin_g">'[3]DCF old'!#REF!</definedName>
    <definedName name="rating">'[3]DCF old'!$C$38</definedName>
    <definedName name="RATIOFULL" localSheetId="4">#REF!</definedName>
    <definedName name="RATIOFULL" localSheetId="15">#REF!</definedName>
    <definedName name="RATIOFULL" localSheetId="22">#REF!</definedName>
    <definedName name="RATIOFULL" localSheetId="5">#REF!</definedName>
    <definedName name="RATIOFULL" localSheetId="9">#REF!</definedName>
    <definedName name="RATIOFULL" localSheetId="2">#REF!</definedName>
    <definedName name="RATIOFULL" localSheetId="26">#REF!</definedName>
    <definedName name="RATIOFULL">#REF!</definedName>
    <definedName name="Ratios" localSheetId="4">#REF!</definedName>
    <definedName name="Ratios" localSheetId="15">#REF!</definedName>
    <definedName name="Ratios" localSheetId="22">#REF!</definedName>
    <definedName name="Ratios" localSheetId="5">#REF!</definedName>
    <definedName name="Ratios" localSheetId="9">#REF!</definedName>
    <definedName name="Ratios" localSheetId="2">#REF!</definedName>
    <definedName name="Ratios" localSheetId="26">#REF!</definedName>
    <definedName name="Ratios">#REF!</definedName>
    <definedName name="ratios1" localSheetId="4">#REF!</definedName>
    <definedName name="ratios1" localSheetId="15">#REF!</definedName>
    <definedName name="ratios1" localSheetId="22">#REF!</definedName>
    <definedName name="ratios1" localSheetId="5">#REF!</definedName>
    <definedName name="ratios1" localSheetId="9">#REF!</definedName>
    <definedName name="ratios1" localSheetId="2">#REF!</definedName>
    <definedName name="ratios1" localSheetId="26">#REF!</definedName>
    <definedName name="ratios1">#REF!</definedName>
    <definedName name="RATIOS2" localSheetId="4">#REF!</definedName>
    <definedName name="RATIOS2" localSheetId="15">#REF!</definedName>
    <definedName name="RATIOS2" localSheetId="22">#REF!</definedName>
    <definedName name="RATIOS2" localSheetId="5">#REF!</definedName>
    <definedName name="RATIOS2" localSheetId="9">#REF!</definedName>
    <definedName name="RATIOS2" localSheetId="2">#REF!</definedName>
    <definedName name="RATIOS2" localSheetId="26">#REF!</definedName>
    <definedName name="RATIOS2">#REF!</definedName>
    <definedName name="rd">'[3]DCF old'!$C$39</definedName>
    <definedName name="rd_aver" localSheetId="4">'[3]DCF old'!#REF!</definedName>
    <definedName name="rd_aver" localSheetId="15">'[3]DCF old'!#REF!</definedName>
    <definedName name="rd_aver" localSheetId="22">'[3]DCF old'!#REF!</definedName>
    <definedName name="rd_aver" localSheetId="5">'[3]DCF old'!#REF!</definedName>
    <definedName name="rd_aver" localSheetId="9">'[3]DCF old'!#REF!</definedName>
    <definedName name="rd_aver" localSheetId="2">'[3]DCF old'!#REF!</definedName>
    <definedName name="rd_aver" localSheetId="26">'[3]DCF old'!#REF!</definedName>
    <definedName name="rd_aver">'[3]DCF old'!#REF!</definedName>
    <definedName name="re">'[3]DCF old'!$C$43</definedName>
    <definedName name="re_afgx1" localSheetId="4">#REF!</definedName>
    <definedName name="re_afgx1" localSheetId="15">#REF!</definedName>
    <definedName name="re_afgx1" localSheetId="22">#REF!</definedName>
    <definedName name="re_afgx1" localSheetId="5">#REF!</definedName>
    <definedName name="re_afgx1" localSheetId="9">#REF!</definedName>
    <definedName name="re_afgx1" localSheetId="2">#REF!</definedName>
    <definedName name="re_afgx1" localSheetId="26">#REF!</definedName>
    <definedName name="re_afgx1">#REF!</definedName>
    <definedName name="Receivable" localSheetId="4">#REF!</definedName>
    <definedName name="Receivable" localSheetId="15">#REF!</definedName>
    <definedName name="Receivable" localSheetId="22">#REF!</definedName>
    <definedName name="Receivable" localSheetId="5">#REF!</definedName>
    <definedName name="Receivable" localSheetId="9">#REF!</definedName>
    <definedName name="Receivable" localSheetId="2">#REF!</definedName>
    <definedName name="Receivable" localSheetId="26">#REF!</definedName>
    <definedName name="Receivable">#REF!</definedName>
    <definedName name="Receivables" localSheetId="4">#REF!</definedName>
    <definedName name="Receivables" localSheetId="15">#REF!</definedName>
    <definedName name="Receivables" localSheetId="22">#REF!</definedName>
    <definedName name="Receivables" localSheetId="5">#REF!</definedName>
    <definedName name="Receivables" localSheetId="9">#REF!</definedName>
    <definedName name="Receivables" localSheetId="2">#REF!</definedName>
    <definedName name="Receivables" localSheetId="26">#REF!</definedName>
    <definedName name="Receivables">#REF!</definedName>
    <definedName name="RECOMM">[10]Sheet1!$D$2</definedName>
    <definedName name="rel_afgx1" localSheetId="4">'[3]DCF old'!#REF!</definedName>
    <definedName name="rel_afgx1" localSheetId="15">'[3]DCF old'!#REF!</definedName>
    <definedName name="rel_afgx1" localSheetId="22">'[3]DCF old'!#REF!</definedName>
    <definedName name="rel_afgx1" localSheetId="5">'[3]DCF old'!#REF!</definedName>
    <definedName name="rel_afgx1" localSheetId="9">'[3]DCF old'!#REF!</definedName>
    <definedName name="rel_afgx1" localSheetId="2">'[3]DCF old'!#REF!</definedName>
    <definedName name="rel_afgx1" localSheetId="26">'[3]DCF old'!#REF!</definedName>
    <definedName name="rel_afgx1">'[3]DCF old'!#REF!</definedName>
    <definedName name="rel_afgx12" localSheetId="4">'[3]DCF old'!#REF!</definedName>
    <definedName name="rel_afgx12" localSheetId="15">'[3]DCF old'!#REF!</definedName>
    <definedName name="rel_afgx12" localSheetId="22">'[3]DCF old'!#REF!</definedName>
    <definedName name="rel_afgx12" localSheetId="5">'[3]DCF old'!#REF!</definedName>
    <definedName name="rel_afgx12" localSheetId="9">'[3]DCF old'!#REF!</definedName>
    <definedName name="rel_afgx12" localSheetId="2">'[3]DCF old'!#REF!</definedName>
    <definedName name="rel_afgx12" localSheetId="26">'[3]DCF old'!#REF!</definedName>
    <definedName name="rel_afgx12">'[3]DCF old'!#REF!</definedName>
    <definedName name="rel_afgx3" localSheetId="4">'[3]DCF old'!#REF!</definedName>
    <definedName name="rel_afgx3" localSheetId="15">'[3]DCF old'!#REF!</definedName>
    <definedName name="rel_afgx3" localSheetId="22">'[3]DCF old'!#REF!</definedName>
    <definedName name="rel_afgx3" localSheetId="5">'[3]DCF old'!#REF!</definedName>
    <definedName name="rel_afgx3" localSheetId="9">'[3]DCF old'!#REF!</definedName>
    <definedName name="rel_afgx3" localSheetId="2">'[3]DCF old'!#REF!</definedName>
    <definedName name="rel_afgx3" localSheetId="26">'[3]DCF old'!#REF!</definedName>
    <definedName name="rel_afgx3">'[3]DCF old'!#REF!</definedName>
    <definedName name="Rem_curr_as" localSheetId="4">'[3]DCF old'!#REF!</definedName>
    <definedName name="Rem_curr_as" localSheetId="15">'[3]DCF old'!#REF!</definedName>
    <definedName name="Rem_curr_as" localSheetId="22">'[3]DCF old'!#REF!</definedName>
    <definedName name="Rem_curr_as" localSheetId="5">'[3]DCF old'!#REF!</definedName>
    <definedName name="Rem_curr_as" localSheetId="9">'[3]DCF old'!#REF!</definedName>
    <definedName name="Rem_curr_as" localSheetId="2">'[3]DCF old'!#REF!</definedName>
    <definedName name="Rem_curr_as" localSheetId="26">'[3]DCF old'!#REF!</definedName>
    <definedName name="Rem_curr_as">'[3]DCF old'!#REF!</definedName>
    <definedName name="rem_std" localSheetId="4">'[3]DCF old'!#REF!</definedName>
    <definedName name="rem_std" localSheetId="15">'[3]DCF old'!#REF!</definedName>
    <definedName name="rem_std" localSheetId="22">'[3]DCF old'!#REF!</definedName>
    <definedName name="rem_std" localSheetId="5">'[3]DCF old'!#REF!</definedName>
    <definedName name="rem_std" localSheetId="9">'[3]DCF old'!#REF!</definedName>
    <definedName name="rem_std" localSheetId="2">'[3]DCF old'!#REF!</definedName>
    <definedName name="rem_std" localSheetId="26">'[3]DCF old'!#REF!</definedName>
    <definedName name="rem_std">'[3]DCF old'!#REF!</definedName>
    <definedName name="rental_costs_1985" localSheetId="4">[15]Global!#REF!</definedName>
    <definedName name="rental_costs_1985" localSheetId="15">[15]Global!#REF!</definedName>
    <definedName name="rental_costs_1985" localSheetId="22">[15]Global!#REF!</definedName>
    <definedName name="rental_costs_1985" localSheetId="5">[15]Global!#REF!</definedName>
    <definedName name="rental_costs_1985" localSheetId="9">[15]Global!#REF!</definedName>
    <definedName name="rental_costs_1985" localSheetId="2">[15]Global!#REF!</definedName>
    <definedName name="rental_costs_1985" localSheetId="26">[15]Global!#REF!</definedName>
    <definedName name="rental_costs_1985">[15]Global!#REF!</definedName>
    <definedName name="rental_costs_1986" localSheetId="4">[15]Global!#REF!</definedName>
    <definedName name="rental_costs_1986" localSheetId="15">[15]Global!#REF!</definedName>
    <definedName name="rental_costs_1986" localSheetId="22">[15]Global!#REF!</definedName>
    <definedName name="rental_costs_1986" localSheetId="5">[15]Global!#REF!</definedName>
    <definedName name="rental_costs_1986" localSheetId="9">[15]Global!#REF!</definedName>
    <definedName name="rental_costs_1986" localSheetId="2">[15]Global!#REF!</definedName>
    <definedName name="rental_costs_1986" localSheetId="26">[15]Global!#REF!</definedName>
    <definedName name="rental_costs_1986">[15]Global!#REF!</definedName>
    <definedName name="rental_costs_1987" localSheetId="4">[15]Global!#REF!</definedName>
    <definedName name="rental_costs_1987" localSheetId="15">[15]Global!#REF!</definedName>
    <definedName name="rental_costs_1987" localSheetId="22">[15]Global!#REF!</definedName>
    <definedName name="rental_costs_1987" localSheetId="5">[15]Global!#REF!</definedName>
    <definedName name="rental_costs_1987" localSheetId="9">[15]Global!#REF!</definedName>
    <definedName name="rental_costs_1987" localSheetId="2">[15]Global!#REF!</definedName>
    <definedName name="rental_costs_1987" localSheetId="26">[15]Global!#REF!</definedName>
    <definedName name="rental_costs_1987">[15]Global!#REF!</definedName>
    <definedName name="rental_costs_1988" localSheetId="4">[15]Global!#REF!</definedName>
    <definedName name="rental_costs_1988" localSheetId="15">[15]Global!#REF!</definedName>
    <definedName name="rental_costs_1988" localSheetId="22">[15]Global!#REF!</definedName>
    <definedName name="rental_costs_1988" localSheetId="5">[15]Global!#REF!</definedName>
    <definedName name="rental_costs_1988" localSheetId="9">[15]Global!#REF!</definedName>
    <definedName name="rental_costs_1988" localSheetId="2">[15]Global!#REF!</definedName>
    <definedName name="rental_costs_1988" localSheetId="26">[15]Global!#REF!</definedName>
    <definedName name="rental_costs_1988">[15]Global!#REF!</definedName>
    <definedName name="rental_costs_1989" localSheetId="4">[15]Global!#REF!</definedName>
    <definedName name="rental_costs_1989" localSheetId="15">[15]Global!#REF!</definedName>
    <definedName name="rental_costs_1989" localSheetId="22">[15]Global!#REF!</definedName>
    <definedName name="rental_costs_1989" localSheetId="5">[15]Global!#REF!</definedName>
    <definedName name="rental_costs_1989" localSheetId="9">[15]Global!#REF!</definedName>
    <definedName name="rental_costs_1989" localSheetId="2">[15]Global!#REF!</definedName>
    <definedName name="rental_costs_1989" localSheetId="26">[15]Global!#REF!</definedName>
    <definedName name="rental_costs_1989">[15]Global!#REF!</definedName>
    <definedName name="rental_costs_1990" localSheetId="4">[15]Global!#REF!</definedName>
    <definedName name="rental_costs_1990" localSheetId="15">[15]Global!#REF!</definedName>
    <definedName name="rental_costs_1990" localSheetId="22">[15]Global!#REF!</definedName>
    <definedName name="rental_costs_1990" localSheetId="5">[15]Global!#REF!</definedName>
    <definedName name="rental_costs_1990" localSheetId="9">[15]Global!#REF!</definedName>
    <definedName name="rental_costs_1990" localSheetId="2">[15]Global!#REF!</definedName>
    <definedName name="rental_costs_1990" localSheetId="26">[15]Global!#REF!</definedName>
    <definedName name="rental_costs_1990">[15]Global!#REF!</definedName>
    <definedName name="rental_costs_1991" localSheetId="4">[15]Global!#REF!</definedName>
    <definedName name="rental_costs_1991" localSheetId="15">[15]Global!#REF!</definedName>
    <definedName name="rental_costs_1991" localSheetId="22">[15]Global!#REF!</definedName>
    <definedName name="rental_costs_1991" localSheetId="5">[15]Global!#REF!</definedName>
    <definedName name="rental_costs_1991" localSheetId="9">[15]Global!#REF!</definedName>
    <definedName name="rental_costs_1991" localSheetId="2">[15]Global!#REF!</definedName>
    <definedName name="rental_costs_1991" localSheetId="26">[15]Global!#REF!</definedName>
    <definedName name="rental_costs_1991">[15]Global!#REF!</definedName>
    <definedName name="rental_costs_1992" localSheetId="4">[15]Global!#REF!</definedName>
    <definedName name="rental_costs_1992" localSheetId="15">[15]Global!#REF!</definedName>
    <definedName name="rental_costs_1992" localSheetId="22">[15]Global!#REF!</definedName>
    <definedName name="rental_costs_1992" localSheetId="5">[15]Global!#REF!</definedName>
    <definedName name="rental_costs_1992" localSheetId="9">[15]Global!#REF!</definedName>
    <definedName name="rental_costs_1992" localSheetId="2">[15]Global!#REF!</definedName>
    <definedName name="rental_costs_1992" localSheetId="26">[15]Global!#REF!</definedName>
    <definedName name="rental_costs_1992">[15]Global!#REF!</definedName>
    <definedName name="rental_costs_1993" localSheetId="4">[15]Global!#REF!</definedName>
    <definedName name="rental_costs_1993" localSheetId="15">[15]Global!#REF!</definedName>
    <definedName name="rental_costs_1993" localSheetId="22">[15]Global!#REF!</definedName>
    <definedName name="rental_costs_1993" localSheetId="5">[15]Global!#REF!</definedName>
    <definedName name="rental_costs_1993" localSheetId="9">[15]Global!#REF!</definedName>
    <definedName name="rental_costs_1993" localSheetId="2">[15]Global!#REF!</definedName>
    <definedName name="rental_costs_1993" localSheetId="26">[15]Global!#REF!</definedName>
    <definedName name="rental_costs_1993">[15]Global!#REF!</definedName>
    <definedName name="rental_costs_1994" localSheetId="4">[15]Global!#REF!</definedName>
    <definedName name="rental_costs_1994" localSheetId="15">[15]Global!#REF!</definedName>
    <definedName name="rental_costs_1994" localSheetId="22">[15]Global!#REF!</definedName>
    <definedName name="rental_costs_1994" localSheetId="5">[15]Global!#REF!</definedName>
    <definedName name="rental_costs_1994" localSheetId="9">[15]Global!#REF!</definedName>
    <definedName name="rental_costs_1994" localSheetId="2">[15]Global!#REF!</definedName>
    <definedName name="rental_costs_1994" localSheetId="26">[15]Global!#REF!</definedName>
    <definedName name="rental_costs_1994">[15]Global!#REF!</definedName>
    <definedName name="rental_costs_1995" localSheetId="4">[15]Global!#REF!</definedName>
    <definedName name="rental_costs_1995" localSheetId="15">[15]Global!#REF!</definedName>
    <definedName name="rental_costs_1995" localSheetId="22">[15]Global!#REF!</definedName>
    <definedName name="rental_costs_1995" localSheetId="5">[15]Global!#REF!</definedName>
    <definedName name="rental_costs_1995" localSheetId="9">[15]Global!#REF!</definedName>
    <definedName name="rental_costs_1995" localSheetId="2">[15]Global!#REF!</definedName>
    <definedName name="rental_costs_1995" localSheetId="26">[15]Global!#REF!</definedName>
    <definedName name="rental_costs_1995">[15]Global!#REF!</definedName>
    <definedName name="rental_costs_1996" localSheetId="4">[15]Global!#REF!</definedName>
    <definedName name="rental_costs_1996" localSheetId="15">[15]Global!#REF!</definedName>
    <definedName name="rental_costs_1996" localSheetId="22">[15]Global!#REF!</definedName>
    <definedName name="rental_costs_1996" localSheetId="5">[15]Global!#REF!</definedName>
    <definedName name="rental_costs_1996" localSheetId="9">[15]Global!#REF!</definedName>
    <definedName name="rental_costs_1996" localSheetId="2">[15]Global!#REF!</definedName>
    <definedName name="rental_costs_1996" localSheetId="26">[15]Global!#REF!</definedName>
    <definedName name="rental_costs_1996">[15]Global!#REF!</definedName>
    <definedName name="rental_costs_1997" localSheetId="4">[15]Global!#REF!</definedName>
    <definedName name="rental_costs_1997" localSheetId="15">[15]Global!#REF!</definedName>
    <definedName name="rental_costs_1997" localSheetId="22">[15]Global!#REF!</definedName>
    <definedName name="rental_costs_1997" localSheetId="5">[15]Global!#REF!</definedName>
    <definedName name="rental_costs_1997" localSheetId="9">[15]Global!#REF!</definedName>
    <definedName name="rental_costs_1997" localSheetId="2">[15]Global!#REF!</definedName>
    <definedName name="rental_costs_1997" localSheetId="26">[15]Global!#REF!</definedName>
    <definedName name="rental_costs_1997">[15]Global!#REF!</definedName>
    <definedName name="rental_costs_1998" localSheetId="4">[15]Global!#REF!</definedName>
    <definedName name="rental_costs_1998" localSheetId="15">[15]Global!#REF!</definedName>
    <definedName name="rental_costs_1998" localSheetId="22">[15]Global!#REF!</definedName>
    <definedName name="rental_costs_1998" localSheetId="5">[15]Global!#REF!</definedName>
    <definedName name="rental_costs_1998" localSheetId="9">[15]Global!#REF!</definedName>
    <definedName name="rental_costs_1998" localSheetId="2">[15]Global!#REF!</definedName>
    <definedName name="rental_costs_1998" localSheetId="26">[15]Global!#REF!</definedName>
    <definedName name="rental_costs_1998">[15]Global!#REF!</definedName>
    <definedName name="rental_costs_1999" localSheetId="4">[15]Global!#REF!</definedName>
    <definedName name="rental_costs_1999" localSheetId="15">[15]Global!#REF!</definedName>
    <definedName name="rental_costs_1999" localSheetId="22">[15]Global!#REF!</definedName>
    <definedName name="rental_costs_1999" localSheetId="5">[15]Global!#REF!</definedName>
    <definedName name="rental_costs_1999" localSheetId="9">[15]Global!#REF!</definedName>
    <definedName name="rental_costs_1999" localSheetId="2">[15]Global!#REF!</definedName>
    <definedName name="rental_costs_1999" localSheetId="26">[15]Global!#REF!</definedName>
    <definedName name="rental_costs_1999">[15]Global!#REF!</definedName>
    <definedName name="rental_costs_2000" localSheetId="4">[15]Global!#REF!</definedName>
    <definedName name="rental_costs_2000" localSheetId="15">[15]Global!#REF!</definedName>
    <definedName name="rental_costs_2000" localSheetId="22">[15]Global!#REF!</definedName>
    <definedName name="rental_costs_2000" localSheetId="5">[15]Global!#REF!</definedName>
    <definedName name="rental_costs_2000" localSheetId="9">[15]Global!#REF!</definedName>
    <definedName name="rental_costs_2000" localSheetId="2">[15]Global!#REF!</definedName>
    <definedName name="rental_costs_2000" localSheetId="26">[15]Global!#REF!</definedName>
    <definedName name="rental_costs_2000">[15]Global!#REF!</definedName>
    <definedName name="rental_costs_2001" localSheetId="4">[15]Global!#REF!</definedName>
    <definedName name="rental_costs_2001" localSheetId="15">[15]Global!#REF!</definedName>
    <definedName name="rental_costs_2001" localSheetId="22">[15]Global!#REF!</definedName>
    <definedName name="rental_costs_2001" localSheetId="5">[15]Global!#REF!</definedName>
    <definedName name="rental_costs_2001" localSheetId="9">[15]Global!#REF!</definedName>
    <definedName name="rental_costs_2001" localSheetId="2">[15]Global!#REF!</definedName>
    <definedName name="rental_costs_2001" localSheetId="26">[15]Global!#REF!</definedName>
    <definedName name="rental_costs_2001">[15]Global!#REF!</definedName>
    <definedName name="rental_costs_2002" localSheetId="4">[15]Global!#REF!</definedName>
    <definedName name="rental_costs_2002" localSheetId="15">[15]Global!#REF!</definedName>
    <definedName name="rental_costs_2002" localSheetId="22">[15]Global!#REF!</definedName>
    <definedName name="rental_costs_2002" localSheetId="5">[15]Global!#REF!</definedName>
    <definedName name="rental_costs_2002" localSheetId="9">[15]Global!#REF!</definedName>
    <definedName name="rental_costs_2002" localSheetId="2">[15]Global!#REF!</definedName>
    <definedName name="rental_costs_2002" localSheetId="26">[15]Global!#REF!</definedName>
    <definedName name="rental_costs_2002">[15]Global!#REF!</definedName>
    <definedName name="rental_costs_2003" localSheetId="4">[15]Global!#REF!</definedName>
    <definedName name="rental_costs_2003" localSheetId="15">[15]Global!#REF!</definedName>
    <definedName name="rental_costs_2003" localSheetId="22">[15]Global!#REF!</definedName>
    <definedName name="rental_costs_2003" localSheetId="5">[15]Global!#REF!</definedName>
    <definedName name="rental_costs_2003" localSheetId="9">[15]Global!#REF!</definedName>
    <definedName name="rental_costs_2003" localSheetId="2">[15]Global!#REF!</definedName>
    <definedName name="rental_costs_2003" localSheetId="26">[15]Global!#REF!</definedName>
    <definedName name="rental_costs_2003">[15]Global!#REF!</definedName>
    <definedName name="rental_costs_2004" localSheetId="4">[15]Global!#REF!</definedName>
    <definedName name="rental_costs_2004" localSheetId="15">[15]Global!#REF!</definedName>
    <definedName name="rental_costs_2004" localSheetId="22">[15]Global!#REF!</definedName>
    <definedName name="rental_costs_2004" localSheetId="5">[15]Global!#REF!</definedName>
    <definedName name="rental_costs_2004" localSheetId="9">[15]Global!#REF!</definedName>
    <definedName name="rental_costs_2004" localSheetId="2">[15]Global!#REF!</definedName>
    <definedName name="rental_costs_2004" localSheetId="26">[15]Global!#REF!</definedName>
    <definedName name="rental_costs_2004">[15]Global!#REF!</definedName>
    <definedName name="rental_costs_2005" localSheetId="4">[15]Global!#REF!</definedName>
    <definedName name="rental_costs_2005" localSheetId="15">[15]Global!#REF!</definedName>
    <definedName name="rental_costs_2005" localSheetId="22">[15]Global!#REF!</definedName>
    <definedName name="rental_costs_2005" localSheetId="5">[15]Global!#REF!</definedName>
    <definedName name="rental_costs_2005" localSheetId="9">[15]Global!#REF!</definedName>
    <definedName name="rental_costs_2005" localSheetId="2">[15]Global!#REF!</definedName>
    <definedName name="rental_costs_2005" localSheetId="26">[15]Global!#REF!</definedName>
    <definedName name="rental_costs_2005">[15]Global!#REF!</definedName>
    <definedName name="rental_costs_2006" localSheetId="4">[15]Global!#REF!</definedName>
    <definedName name="rental_costs_2006" localSheetId="15">[15]Global!#REF!</definedName>
    <definedName name="rental_costs_2006" localSheetId="22">[15]Global!#REF!</definedName>
    <definedName name="rental_costs_2006" localSheetId="5">[15]Global!#REF!</definedName>
    <definedName name="rental_costs_2006" localSheetId="9">[15]Global!#REF!</definedName>
    <definedName name="rental_costs_2006" localSheetId="2">[15]Global!#REF!</definedName>
    <definedName name="rental_costs_2006" localSheetId="26">[15]Global!#REF!</definedName>
    <definedName name="rental_costs_2006">[15]Global!#REF!</definedName>
    <definedName name="rental_costs_2007" localSheetId="4">[15]Global!#REF!</definedName>
    <definedName name="rental_costs_2007" localSheetId="15">[15]Global!#REF!</definedName>
    <definedName name="rental_costs_2007" localSheetId="22">[15]Global!#REF!</definedName>
    <definedName name="rental_costs_2007" localSheetId="5">[15]Global!#REF!</definedName>
    <definedName name="rental_costs_2007" localSheetId="9">[15]Global!#REF!</definedName>
    <definedName name="rental_costs_2007" localSheetId="2">[15]Global!#REF!</definedName>
    <definedName name="rental_costs_2007" localSheetId="26">[15]Global!#REF!</definedName>
    <definedName name="rental_costs_2007">[15]Global!#REF!</definedName>
    <definedName name="rental_costs_2008" localSheetId="4">[15]Global!#REF!</definedName>
    <definedName name="rental_costs_2008" localSheetId="15">[15]Global!#REF!</definedName>
    <definedName name="rental_costs_2008" localSheetId="22">[15]Global!#REF!</definedName>
    <definedName name="rental_costs_2008" localSheetId="5">[15]Global!#REF!</definedName>
    <definedName name="rental_costs_2008" localSheetId="9">[15]Global!#REF!</definedName>
    <definedName name="rental_costs_2008" localSheetId="2">[15]Global!#REF!</definedName>
    <definedName name="rental_costs_2008" localSheetId="26">[15]Global!#REF!</definedName>
    <definedName name="rental_costs_2008">[15]Global!#REF!</definedName>
    <definedName name="rental_costs_2009" localSheetId="4">[15]Global!#REF!</definedName>
    <definedName name="rental_costs_2009" localSheetId="15">[15]Global!#REF!</definedName>
    <definedName name="rental_costs_2009" localSheetId="22">[15]Global!#REF!</definedName>
    <definedName name="rental_costs_2009" localSheetId="5">[15]Global!#REF!</definedName>
    <definedName name="rental_costs_2009" localSheetId="9">[15]Global!#REF!</definedName>
    <definedName name="rental_costs_2009" localSheetId="2">[15]Global!#REF!</definedName>
    <definedName name="rental_costs_2009" localSheetId="26">[15]Global!#REF!</definedName>
    <definedName name="rental_costs_2009">[15]Global!#REF!</definedName>
    <definedName name="rental_costs_2010" localSheetId="4">[15]Global!#REF!</definedName>
    <definedName name="rental_costs_2010" localSheetId="15">[15]Global!#REF!</definedName>
    <definedName name="rental_costs_2010" localSheetId="22">[15]Global!#REF!</definedName>
    <definedName name="rental_costs_2010" localSheetId="5">[15]Global!#REF!</definedName>
    <definedName name="rental_costs_2010" localSheetId="9">[15]Global!#REF!</definedName>
    <definedName name="rental_costs_2010" localSheetId="2">[15]Global!#REF!</definedName>
    <definedName name="rental_costs_2010" localSheetId="26">[15]Global!#REF!</definedName>
    <definedName name="rental_costs_2010">[15]Global!#REF!</definedName>
    <definedName name="rental_costs_comm" localSheetId="4">[15]Global!#REF!</definedName>
    <definedName name="rental_costs_comm" localSheetId="15">[15]Global!#REF!</definedName>
    <definedName name="rental_costs_comm" localSheetId="22">[15]Global!#REF!</definedName>
    <definedName name="rental_costs_comm" localSheetId="5">[15]Global!#REF!</definedName>
    <definedName name="rental_costs_comm" localSheetId="9">[15]Global!#REF!</definedName>
    <definedName name="rental_costs_comm" localSheetId="2">[15]Global!#REF!</definedName>
    <definedName name="rental_costs_comm" localSheetId="26">[15]Global!#REF!</definedName>
    <definedName name="rental_costs_comm">[15]Global!#REF!</definedName>
    <definedName name="rep_all" localSheetId="4">#REF!</definedName>
    <definedName name="rep_all" localSheetId="15">#REF!</definedName>
    <definedName name="rep_all" localSheetId="22">#REF!</definedName>
    <definedName name="rep_all" localSheetId="5">#REF!</definedName>
    <definedName name="rep_all" localSheetId="9">#REF!</definedName>
    <definedName name="rep_all" localSheetId="2">#REF!</definedName>
    <definedName name="rep_all" localSheetId="26">#REF!</definedName>
    <definedName name="rep_all">#REF!</definedName>
    <definedName name="rep_date" localSheetId="4">#REF!</definedName>
    <definedName name="rep_date" localSheetId="15">#REF!</definedName>
    <definedName name="rep_date" localSheetId="22">#REF!</definedName>
    <definedName name="rep_date" localSheetId="5">#REF!</definedName>
    <definedName name="rep_date" localSheetId="9">#REF!</definedName>
    <definedName name="rep_date" localSheetId="2">#REF!</definedName>
    <definedName name="rep_date" localSheetId="26">#REF!</definedName>
    <definedName name="rep_date">#REF!</definedName>
    <definedName name="rep_keyvals" localSheetId="4">#REF!</definedName>
    <definedName name="rep_keyvals" localSheetId="15">#REF!</definedName>
    <definedName name="rep_keyvals" localSheetId="22">#REF!</definedName>
    <definedName name="rep_keyvals" localSheetId="5">#REF!</definedName>
    <definedName name="rep_keyvals" localSheetId="9">#REF!</definedName>
    <definedName name="rep_keyvals" localSheetId="2">#REF!</definedName>
    <definedName name="rep_keyvals" localSheetId="26">#REF!</definedName>
    <definedName name="rep_keyvals">#REF!</definedName>
    <definedName name="rep_pagehead" localSheetId="4">#REF!</definedName>
    <definedName name="rep_pagehead" localSheetId="15">#REF!</definedName>
    <definedName name="rep_pagehead" localSheetId="22">#REF!</definedName>
    <definedName name="rep_pagehead" localSheetId="5">#REF!</definedName>
    <definedName name="rep_pagehead" localSheetId="9">#REF!</definedName>
    <definedName name="rep_pagehead" localSheetId="2">#REF!</definedName>
    <definedName name="rep_pagehead" localSheetId="26">#REF!</definedName>
    <definedName name="rep_pagehead">#REF!</definedName>
    <definedName name="rep_per" localSheetId="4">'[3]DCF old'!#REF!</definedName>
    <definedName name="rep_per" localSheetId="15">'[3]DCF old'!#REF!</definedName>
    <definedName name="rep_per" localSheetId="22">'[3]DCF old'!#REF!</definedName>
    <definedName name="rep_per" localSheetId="5">'[3]DCF old'!#REF!</definedName>
    <definedName name="rep_per" localSheetId="9">'[3]DCF old'!#REF!</definedName>
    <definedName name="rep_per" localSheetId="2">'[3]DCF old'!#REF!</definedName>
    <definedName name="rep_per" localSheetId="26">'[3]DCF old'!#REF!</definedName>
    <definedName name="rep_per">'[3]DCF old'!#REF!</definedName>
    <definedName name="rep_stockdata" localSheetId="4">#REF!</definedName>
    <definedName name="rep_stockdata" localSheetId="15">#REF!</definedName>
    <definedName name="rep_stockdata" localSheetId="22">#REF!</definedName>
    <definedName name="rep_stockdata" localSheetId="5">#REF!</definedName>
    <definedName name="rep_stockdata" localSheetId="9">#REF!</definedName>
    <definedName name="rep_stockdata" localSheetId="2">#REF!</definedName>
    <definedName name="rep_stockdata" localSheetId="26">#REF!</definedName>
    <definedName name="rep_stockdata">#REF!</definedName>
    <definedName name="rep_stocks" localSheetId="4">#REF!</definedName>
    <definedName name="rep_stocks" localSheetId="15">#REF!</definedName>
    <definedName name="rep_stocks" localSheetId="22">#REF!</definedName>
    <definedName name="rep_stocks" localSheetId="5">#REF!</definedName>
    <definedName name="rep_stocks" localSheetId="9">#REF!</definedName>
    <definedName name="rep_stocks" localSheetId="2">#REF!</definedName>
    <definedName name="rep_stocks" localSheetId="26">#REF!</definedName>
    <definedName name="rep_stocks">#REF!</definedName>
    <definedName name="rep_sva" localSheetId="4">#REF!</definedName>
    <definedName name="rep_sva" localSheetId="15">#REF!</definedName>
    <definedName name="rep_sva" localSheetId="22">#REF!</definedName>
    <definedName name="rep_sva" localSheetId="5">#REF!</definedName>
    <definedName name="rep_sva" localSheetId="9">#REF!</definedName>
    <definedName name="rep_sva" localSheetId="2">#REF!</definedName>
    <definedName name="rep_sva" localSheetId="26">#REF!</definedName>
    <definedName name="rep_sva">#REF!</definedName>
    <definedName name="rep_type" localSheetId="4">'[3]DCF old'!#REF!</definedName>
    <definedName name="rep_type" localSheetId="15">'[3]DCF old'!#REF!</definedName>
    <definedName name="rep_type" localSheetId="22">'[3]DCF old'!#REF!</definedName>
    <definedName name="rep_type" localSheetId="5">'[3]DCF old'!#REF!</definedName>
    <definedName name="rep_type" localSheetId="9">'[3]DCF old'!#REF!</definedName>
    <definedName name="rep_type" localSheetId="2">'[3]DCF old'!#REF!</definedName>
    <definedName name="rep_type" localSheetId="26">'[3]DCF old'!#REF!</definedName>
    <definedName name="rep_type">'[3]DCF old'!#REF!</definedName>
    <definedName name="Report_Version_4">"A1"</definedName>
    <definedName name="REPORTED_PRETAX_PROFIT" localSheetId="4">#REF!</definedName>
    <definedName name="REPORTED_PRETAX_PROFIT" localSheetId="15">#REF!</definedName>
    <definedName name="REPORTED_PRETAX_PROFIT" localSheetId="22">#REF!</definedName>
    <definedName name="REPORTED_PRETAX_PROFIT" localSheetId="5">#REF!</definedName>
    <definedName name="REPORTED_PRETAX_PROFIT" localSheetId="9">#REF!</definedName>
    <definedName name="REPORTED_PRETAX_PROFIT" localSheetId="2">#REF!</definedName>
    <definedName name="REPORTED_PRETAX_PROFIT" localSheetId="26">#REF!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5">#REF!</definedName>
    <definedName name="Restricted_equity" localSheetId="22">#REF!</definedName>
    <definedName name="Restricted_equity" localSheetId="5">#REF!</definedName>
    <definedName name="Restricted_equity" localSheetId="9">#REF!</definedName>
    <definedName name="Restricted_equity" localSheetId="2">#REF!</definedName>
    <definedName name="Restricted_equity" localSheetId="26">#REF!</definedName>
    <definedName name="Restricted_equity">#REF!</definedName>
    <definedName name="Restructuring" localSheetId="4">#REF!</definedName>
    <definedName name="Restructuring" localSheetId="15">#REF!</definedName>
    <definedName name="Restructuring" localSheetId="22">#REF!</definedName>
    <definedName name="Restructuring" localSheetId="5">#REF!</definedName>
    <definedName name="Restructuring" localSheetId="9">#REF!</definedName>
    <definedName name="Restructuring" localSheetId="2">#REF!</definedName>
    <definedName name="Restructuring" localSheetId="26">#REF!</definedName>
    <definedName name="Restructuring">#REF!</definedName>
    <definedName name="Restructuring_charges" localSheetId="4">'[8]Invested capital_VDF'!#REF!</definedName>
    <definedName name="Restructuring_charges" localSheetId="15">'[8]Invested capital_VDF'!#REF!</definedName>
    <definedName name="Restructuring_charges" localSheetId="22">'[8]Invested capital_VDF'!#REF!</definedName>
    <definedName name="Restructuring_charges" localSheetId="5">'[8]Invested capital_VDF'!#REF!</definedName>
    <definedName name="Restructuring_charges" localSheetId="9">'[8]Invested capital_VDF'!#REF!</definedName>
    <definedName name="Restructuring_charges" localSheetId="2">'[8]Invested capital_VDF'!#REF!</definedName>
    <definedName name="Restructuring_charges" localSheetId="26">'[8]Invested capital_VDF'!#REF!</definedName>
    <definedName name="Restructuring_charges">'[8]Invested capital_VDF'!#REF!</definedName>
    <definedName name="Restructuring_charges_growth_fore">[8]Forecasts_VDF!$H$165:$K$165</definedName>
    <definedName name="reuter" localSheetId="4">#REF!</definedName>
    <definedName name="reuter" localSheetId="15">#REF!</definedName>
    <definedName name="reuter" localSheetId="22">#REF!</definedName>
    <definedName name="reuter" localSheetId="5">#REF!</definedName>
    <definedName name="reuter" localSheetId="9">#REF!</definedName>
    <definedName name="reuter" localSheetId="2">#REF!</definedName>
    <definedName name="reuter" localSheetId="26">#REF!</definedName>
    <definedName name="reuter">#REF!</definedName>
    <definedName name="reuters">[10]Sheet1!$L$2</definedName>
    <definedName name="revenue_per_ASK_1985" localSheetId="4">[15]Global!#REF!</definedName>
    <definedName name="revenue_per_ASK_1985" localSheetId="15">[15]Global!#REF!</definedName>
    <definedName name="revenue_per_ASK_1985" localSheetId="22">[15]Global!#REF!</definedName>
    <definedName name="revenue_per_ASK_1985" localSheetId="5">[15]Global!#REF!</definedName>
    <definedName name="revenue_per_ASK_1985" localSheetId="9">[15]Global!#REF!</definedName>
    <definedName name="revenue_per_ASK_1985" localSheetId="2">[15]Global!#REF!</definedName>
    <definedName name="revenue_per_ASK_1985" localSheetId="26">[15]Global!#REF!</definedName>
    <definedName name="revenue_per_ASK_1985">[15]Global!#REF!</definedName>
    <definedName name="revenue_per_ASK_1986" localSheetId="4">[15]Global!#REF!</definedName>
    <definedName name="revenue_per_ASK_1986" localSheetId="15">[15]Global!#REF!</definedName>
    <definedName name="revenue_per_ASK_1986" localSheetId="22">[15]Global!#REF!</definedName>
    <definedName name="revenue_per_ASK_1986" localSheetId="5">[15]Global!#REF!</definedName>
    <definedName name="revenue_per_ASK_1986" localSheetId="9">[15]Global!#REF!</definedName>
    <definedName name="revenue_per_ASK_1986" localSheetId="2">[15]Global!#REF!</definedName>
    <definedName name="revenue_per_ASK_1986" localSheetId="26">[15]Global!#REF!</definedName>
    <definedName name="revenue_per_ASK_1986">[15]Global!#REF!</definedName>
    <definedName name="revenue_per_ASK_1987" localSheetId="4">[15]Global!#REF!</definedName>
    <definedName name="revenue_per_ASK_1987" localSheetId="15">[15]Global!#REF!</definedName>
    <definedName name="revenue_per_ASK_1987" localSheetId="22">[15]Global!#REF!</definedName>
    <definedName name="revenue_per_ASK_1987" localSheetId="5">[15]Global!#REF!</definedName>
    <definedName name="revenue_per_ASK_1987" localSheetId="9">[15]Global!#REF!</definedName>
    <definedName name="revenue_per_ASK_1987" localSheetId="2">[15]Global!#REF!</definedName>
    <definedName name="revenue_per_ASK_1987" localSheetId="26">[15]Global!#REF!</definedName>
    <definedName name="revenue_per_ASK_1987">[15]Global!#REF!</definedName>
    <definedName name="revenue_per_ASK_1988" localSheetId="4">[15]Global!#REF!</definedName>
    <definedName name="revenue_per_ASK_1988" localSheetId="15">[15]Global!#REF!</definedName>
    <definedName name="revenue_per_ASK_1988" localSheetId="22">[15]Global!#REF!</definedName>
    <definedName name="revenue_per_ASK_1988" localSheetId="5">[15]Global!#REF!</definedName>
    <definedName name="revenue_per_ASK_1988" localSheetId="9">[15]Global!#REF!</definedName>
    <definedName name="revenue_per_ASK_1988" localSheetId="2">[15]Global!#REF!</definedName>
    <definedName name="revenue_per_ASK_1988" localSheetId="26">[15]Global!#REF!</definedName>
    <definedName name="revenue_per_ASK_1988">[15]Global!#REF!</definedName>
    <definedName name="revenue_per_ASK_1989" localSheetId="4">[15]Global!#REF!</definedName>
    <definedName name="revenue_per_ASK_1989" localSheetId="15">[15]Global!#REF!</definedName>
    <definedName name="revenue_per_ASK_1989" localSheetId="22">[15]Global!#REF!</definedName>
    <definedName name="revenue_per_ASK_1989" localSheetId="5">[15]Global!#REF!</definedName>
    <definedName name="revenue_per_ASK_1989" localSheetId="9">[15]Global!#REF!</definedName>
    <definedName name="revenue_per_ASK_1989" localSheetId="2">[15]Global!#REF!</definedName>
    <definedName name="revenue_per_ASK_1989" localSheetId="26">[15]Global!#REF!</definedName>
    <definedName name="revenue_per_ASK_1989">[15]Global!#REF!</definedName>
    <definedName name="revenue_per_ASK_1990" localSheetId="4">[15]Global!#REF!</definedName>
    <definedName name="revenue_per_ASK_1990" localSheetId="15">[15]Global!#REF!</definedName>
    <definedName name="revenue_per_ASK_1990" localSheetId="22">[15]Global!#REF!</definedName>
    <definedName name="revenue_per_ASK_1990" localSheetId="5">[15]Global!#REF!</definedName>
    <definedName name="revenue_per_ASK_1990" localSheetId="9">[15]Global!#REF!</definedName>
    <definedName name="revenue_per_ASK_1990" localSheetId="2">[15]Global!#REF!</definedName>
    <definedName name="revenue_per_ASK_1990" localSheetId="26">[15]Global!#REF!</definedName>
    <definedName name="revenue_per_ASK_1990">[15]Global!#REF!</definedName>
    <definedName name="revenue_per_ASK_1991" localSheetId="4">[15]Global!#REF!</definedName>
    <definedName name="revenue_per_ASK_1991" localSheetId="15">[15]Global!#REF!</definedName>
    <definedName name="revenue_per_ASK_1991" localSheetId="22">[15]Global!#REF!</definedName>
    <definedName name="revenue_per_ASK_1991" localSheetId="5">[15]Global!#REF!</definedName>
    <definedName name="revenue_per_ASK_1991" localSheetId="9">[15]Global!#REF!</definedName>
    <definedName name="revenue_per_ASK_1991" localSheetId="2">[15]Global!#REF!</definedName>
    <definedName name="revenue_per_ASK_1991" localSheetId="26">[15]Global!#REF!</definedName>
    <definedName name="revenue_per_ASK_1991">[15]Global!#REF!</definedName>
    <definedName name="revenue_per_ASK_1992" localSheetId="4">[15]Global!#REF!</definedName>
    <definedName name="revenue_per_ASK_1992" localSheetId="15">[15]Global!#REF!</definedName>
    <definedName name="revenue_per_ASK_1992" localSheetId="22">[15]Global!#REF!</definedName>
    <definedName name="revenue_per_ASK_1992" localSheetId="5">[15]Global!#REF!</definedName>
    <definedName name="revenue_per_ASK_1992" localSheetId="9">[15]Global!#REF!</definedName>
    <definedName name="revenue_per_ASK_1992" localSheetId="2">[15]Global!#REF!</definedName>
    <definedName name="revenue_per_ASK_1992" localSheetId="26">[15]Global!#REF!</definedName>
    <definedName name="revenue_per_ASK_1992">[15]Global!#REF!</definedName>
    <definedName name="revenue_per_ASK_1993" localSheetId="4">[15]Global!#REF!</definedName>
    <definedName name="revenue_per_ASK_1993" localSheetId="15">[15]Global!#REF!</definedName>
    <definedName name="revenue_per_ASK_1993" localSheetId="22">[15]Global!#REF!</definedName>
    <definedName name="revenue_per_ASK_1993" localSheetId="5">[15]Global!#REF!</definedName>
    <definedName name="revenue_per_ASK_1993" localSheetId="9">[15]Global!#REF!</definedName>
    <definedName name="revenue_per_ASK_1993" localSheetId="2">[15]Global!#REF!</definedName>
    <definedName name="revenue_per_ASK_1993" localSheetId="26">[15]Global!#REF!</definedName>
    <definedName name="revenue_per_ASK_1993">[15]Global!#REF!</definedName>
    <definedName name="revenue_per_ASK_1994" localSheetId="4">[15]Global!#REF!</definedName>
    <definedName name="revenue_per_ASK_1994" localSheetId="15">[15]Global!#REF!</definedName>
    <definedName name="revenue_per_ASK_1994" localSheetId="22">[15]Global!#REF!</definedName>
    <definedName name="revenue_per_ASK_1994" localSheetId="5">[15]Global!#REF!</definedName>
    <definedName name="revenue_per_ASK_1994" localSheetId="9">[15]Global!#REF!</definedName>
    <definedName name="revenue_per_ASK_1994" localSheetId="2">[15]Global!#REF!</definedName>
    <definedName name="revenue_per_ASK_1994" localSheetId="26">[15]Global!#REF!</definedName>
    <definedName name="revenue_per_ASK_1994">[15]Global!#REF!</definedName>
    <definedName name="revenue_per_ASK_1995" localSheetId="4">[15]Global!#REF!</definedName>
    <definedName name="revenue_per_ASK_1995" localSheetId="15">[15]Global!#REF!</definedName>
    <definedName name="revenue_per_ASK_1995" localSheetId="22">[15]Global!#REF!</definedName>
    <definedName name="revenue_per_ASK_1995" localSheetId="5">[15]Global!#REF!</definedName>
    <definedName name="revenue_per_ASK_1995" localSheetId="9">[15]Global!#REF!</definedName>
    <definedName name="revenue_per_ASK_1995" localSheetId="2">[15]Global!#REF!</definedName>
    <definedName name="revenue_per_ASK_1995" localSheetId="26">[15]Global!#REF!</definedName>
    <definedName name="revenue_per_ASK_1995">[15]Global!#REF!</definedName>
    <definedName name="revenue_per_ASK_1996" localSheetId="4">[15]Global!#REF!</definedName>
    <definedName name="revenue_per_ASK_1996" localSheetId="15">[15]Global!#REF!</definedName>
    <definedName name="revenue_per_ASK_1996" localSheetId="22">[15]Global!#REF!</definedName>
    <definedName name="revenue_per_ASK_1996" localSheetId="5">[15]Global!#REF!</definedName>
    <definedName name="revenue_per_ASK_1996" localSheetId="9">[15]Global!#REF!</definedName>
    <definedName name="revenue_per_ASK_1996" localSheetId="2">[15]Global!#REF!</definedName>
    <definedName name="revenue_per_ASK_1996" localSheetId="26">[15]Global!#REF!</definedName>
    <definedName name="revenue_per_ASK_1996">[15]Global!#REF!</definedName>
    <definedName name="revenue_per_ASK_1997" localSheetId="4">[15]Global!#REF!</definedName>
    <definedName name="revenue_per_ASK_1997" localSheetId="15">[15]Global!#REF!</definedName>
    <definedName name="revenue_per_ASK_1997" localSheetId="22">[15]Global!#REF!</definedName>
    <definedName name="revenue_per_ASK_1997" localSheetId="5">[15]Global!#REF!</definedName>
    <definedName name="revenue_per_ASK_1997" localSheetId="9">[15]Global!#REF!</definedName>
    <definedName name="revenue_per_ASK_1997" localSheetId="2">[15]Global!#REF!</definedName>
    <definedName name="revenue_per_ASK_1997" localSheetId="26">[15]Global!#REF!</definedName>
    <definedName name="revenue_per_ASK_1997">[15]Global!#REF!</definedName>
    <definedName name="revenue_per_ASK_1998" localSheetId="4">[15]Global!#REF!</definedName>
    <definedName name="revenue_per_ASK_1998" localSheetId="15">[15]Global!#REF!</definedName>
    <definedName name="revenue_per_ASK_1998" localSheetId="22">[15]Global!#REF!</definedName>
    <definedName name="revenue_per_ASK_1998" localSheetId="5">[15]Global!#REF!</definedName>
    <definedName name="revenue_per_ASK_1998" localSheetId="9">[15]Global!#REF!</definedName>
    <definedName name="revenue_per_ASK_1998" localSheetId="2">[15]Global!#REF!</definedName>
    <definedName name="revenue_per_ASK_1998" localSheetId="26">[15]Global!#REF!</definedName>
    <definedName name="revenue_per_ASK_1998">[15]Global!#REF!</definedName>
    <definedName name="revenue_per_ASK_1999" localSheetId="4">[15]Global!#REF!</definedName>
    <definedName name="revenue_per_ASK_1999" localSheetId="15">[15]Global!#REF!</definedName>
    <definedName name="revenue_per_ASK_1999" localSheetId="22">[15]Global!#REF!</definedName>
    <definedName name="revenue_per_ASK_1999" localSheetId="5">[15]Global!#REF!</definedName>
    <definedName name="revenue_per_ASK_1999" localSheetId="9">[15]Global!#REF!</definedName>
    <definedName name="revenue_per_ASK_1999" localSheetId="2">[15]Global!#REF!</definedName>
    <definedName name="revenue_per_ASK_1999" localSheetId="26">[15]Global!#REF!</definedName>
    <definedName name="revenue_per_ASK_1999">[15]Global!#REF!</definedName>
    <definedName name="revenue_per_ASK_2000" localSheetId="4">[15]Global!#REF!</definedName>
    <definedName name="revenue_per_ASK_2000" localSheetId="15">[15]Global!#REF!</definedName>
    <definedName name="revenue_per_ASK_2000" localSheetId="22">[15]Global!#REF!</definedName>
    <definedName name="revenue_per_ASK_2000" localSheetId="5">[15]Global!#REF!</definedName>
    <definedName name="revenue_per_ASK_2000" localSheetId="9">[15]Global!#REF!</definedName>
    <definedName name="revenue_per_ASK_2000" localSheetId="2">[15]Global!#REF!</definedName>
    <definedName name="revenue_per_ASK_2000" localSheetId="26">[15]Global!#REF!</definedName>
    <definedName name="revenue_per_ASK_2000">[15]Global!#REF!</definedName>
    <definedName name="revenue_per_ASK_2001" localSheetId="4">[15]Global!#REF!</definedName>
    <definedName name="revenue_per_ASK_2001" localSheetId="15">[15]Global!#REF!</definedName>
    <definedName name="revenue_per_ASK_2001" localSheetId="22">[15]Global!#REF!</definedName>
    <definedName name="revenue_per_ASK_2001" localSheetId="5">[15]Global!#REF!</definedName>
    <definedName name="revenue_per_ASK_2001" localSheetId="9">[15]Global!#REF!</definedName>
    <definedName name="revenue_per_ASK_2001" localSheetId="2">[15]Global!#REF!</definedName>
    <definedName name="revenue_per_ASK_2001" localSheetId="26">[15]Global!#REF!</definedName>
    <definedName name="revenue_per_ASK_2001">[15]Global!#REF!</definedName>
    <definedName name="revenue_per_ASK_2002" localSheetId="4">[15]Global!#REF!</definedName>
    <definedName name="revenue_per_ASK_2002" localSheetId="15">[15]Global!#REF!</definedName>
    <definedName name="revenue_per_ASK_2002" localSheetId="22">[15]Global!#REF!</definedName>
    <definedName name="revenue_per_ASK_2002" localSheetId="5">[15]Global!#REF!</definedName>
    <definedName name="revenue_per_ASK_2002" localSheetId="9">[15]Global!#REF!</definedName>
    <definedName name="revenue_per_ASK_2002" localSheetId="2">[15]Global!#REF!</definedName>
    <definedName name="revenue_per_ASK_2002" localSheetId="26">[15]Global!#REF!</definedName>
    <definedName name="revenue_per_ASK_2002">[15]Global!#REF!</definedName>
    <definedName name="revenue_per_ASK_2003" localSheetId="4">[15]Global!#REF!</definedName>
    <definedName name="revenue_per_ASK_2003" localSheetId="15">[15]Global!#REF!</definedName>
    <definedName name="revenue_per_ASK_2003" localSheetId="22">[15]Global!#REF!</definedName>
    <definedName name="revenue_per_ASK_2003" localSheetId="5">[15]Global!#REF!</definedName>
    <definedName name="revenue_per_ASK_2003" localSheetId="9">[15]Global!#REF!</definedName>
    <definedName name="revenue_per_ASK_2003" localSheetId="2">[15]Global!#REF!</definedName>
    <definedName name="revenue_per_ASK_2003" localSheetId="26">[15]Global!#REF!</definedName>
    <definedName name="revenue_per_ASK_2003">[15]Global!#REF!</definedName>
    <definedName name="revenue_per_ASK_2004" localSheetId="4">[15]Global!#REF!</definedName>
    <definedName name="revenue_per_ASK_2004" localSheetId="15">[15]Global!#REF!</definedName>
    <definedName name="revenue_per_ASK_2004" localSheetId="22">[15]Global!#REF!</definedName>
    <definedName name="revenue_per_ASK_2004" localSheetId="5">[15]Global!#REF!</definedName>
    <definedName name="revenue_per_ASK_2004" localSheetId="9">[15]Global!#REF!</definedName>
    <definedName name="revenue_per_ASK_2004" localSheetId="2">[15]Global!#REF!</definedName>
    <definedName name="revenue_per_ASK_2004" localSheetId="26">[15]Global!#REF!</definedName>
    <definedName name="revenue_per_ASK_2004">[15]Global!#REF!</definedName>
    <definedName name="revenue_per_ASK_2005" localSheetId="4">[15]Global!#REF!</definedName>
    <definedName name="revenue_per_ASK_2005" localSheetId="15">[15]Global!#REF!</definedName>
    <definedName name="revenue_per_ASK_2005" localSheetId="22">[15]Global!#REF!</definedName>
    <definedName name="revenue_per_ASK_2005" localSheetId="5">[15]Global!#REF!</definedName>
    <definedName name="revenue_per_ASK_2005" localSheetId="9">[15]Global!#REF!</definedName>
    <definedName name="revenue_per_ASK_2005" localSheetId="2">[15]Global!#REF!</definedName>
    <definedName name="revenue_per_ASK_2005" localSheetId="26">[15]Global!#REF!</definedName>
    <definedName name="revenue_per_ASK_2005">[15]Global!#REF!</definedName>
    <definedName name="revenue_per_ASK_2006" localSheetId="4">[15]Global!#REF!</definedName>
    <definedName name="revenue_per_ASK_2006" localSheetId="15">[15]Global!#REF!</definedName>
    <definedName name="revenue_per_ASK_2006" localSheetId="22">[15]Global!#REF!</definedName>
    <definedName name="revenue_per_ASK_2006" localSheetId="5">[15]Global!#REF!</definedName>
    <definedName name="revenue_per_ASK_2006" localSheetId="9">[15]Global!#REF!</definedName>
    <definedName name="revenue_per_ASK_2006" localSheetId="2">[15]Global!#REF!</definedName>
    <definedName name="revenue_per_ASK_2006" localSheetId="26">[15]Global!#REF!</definedName>
    <definedName name="revenue_per_ASK_2006">[15]Global!#REF!</definedName>
    <definedName name="revenue_per_ASK_2007" localSheetId="4">[15]Global!#REF!</definedName>
    <definedName name="revenue_per_ASK_2007" localSheetId="15">[15]Global!#REF!</definedName>
    <definedName name="revenue_per_ASK_2007" localSheetId="22">[15]Global!#REF!</definedName>
    <definedName name="revenue_per_ASK_2007" localSheetId="5">[15]Global!#REF!</definedName>
    <definedName name="revenue_per_ASK_2007" localSheetId="9">[15]Global!#REF!</definedName>
    <definedName name="revenue_per_ASK_2007" localSheetId="2">[15]Global!#REF!</definedName>
    <definedName name="revenue_per_ASK_2007" localSheetId="26">[15]Global!#REF!</definedName>
    <definedName name="revenue_per_ASK_2007">[15]Global!#REF!</definedName>
    <definedName name="revenue_per_ASK_2008" localSheetId="4">[15]Global!#REF!</definedName>
    <definedName name="revenue_per_ASK_2008" localSheetId="15">[15]Global!#REF!</definedName>
    <definedName name="revenue_per_ASK_2008" localSheetId="22">[15]Global!#REF!</definedName>
    <definedName name="revenue_per_ASK_2008" localSheetId="5">[15]Global!#REF!</definedName>
    <definedName name="revenue_per_ASK_2008" localSheetId="9">[15]Global!#REF!</definedName>
    <definedName name="revenue_per_ASK_2008" localSheetId="2">[15]Global!#REF!</definedName>
    <definedName name="revenue_per_ASK_2008" localSheetId="26">[15]Global!#REF!</definedName>
    <definedName name="revenue_per_ASK_2008">[15]Global!#REF!</definedName>
    <definedName name="revenue_per_ASK_2009" localSheetId="4">[15]Global!#REF!</definedName>
    <definedName name="revenue_per_ASK_2009" localSheetId="15">[15]Global!#REF!</definedName>
    <definedName name="revenue_per_ASK_2009" localSheetId="22">[15]Global!#REF!</definedName>
    <definedName name="revenue_per_ASK_2009" localSheetId="5">[15]Global!#REF!</definedName>
    <definedName name="revenue_per_ASK_2009" localSheetId="9">[15]Global!#REF!</definedName>
    <definedName name="revenue_per_ASK_2009" localSheetId="2">[15]Global!#REF!</definedName>
    <definedName name="revenue_per_ASK_2009" localSheetId="26">[15]Global!#REF!</definedName>
    <definedName name="revenue_per_ASK_2009">[15]Global!#REF!</definedName>
    <definedName name="revenue_per_ASK_2010" localSheetId="4">[15]Global!#REF!</definedName>
    <definedName name="revenue_per_ASK_2010" localSheetId="15">[15]Global!#REF!</definedName>
    <definedName name="revenue_per_ASK_2010" localSheetId="22">[15]Global!#REF!</definedName>
    <definedName name="revenue_per_ASK_2010" localSheetId="5">[15]Global!#REF!</definedName>
    <definedName name="revenue_per_ASK_2010" localSheetId="9">[15]Global!#REF!</definedName>
    <definedName name="revenue_per_ASK_2010" localSheetId="2">[15]Global!#REF!</definedName>
    <definedName name="revenue_per_ASK_2010" localSheetId="26">[15]Global!#REF!</definedName>
    <definedName name="revenue_per_ASK_2010">[15]Global!#REF!</definedName>
    <definedName name="revenue_per_ASK_comm" localSheetId="4">[15]Global!#REF!</definedName>
    <definedName name="revenue_per_ASK_comm" localSheetId="15">[15]Global!#REF!</definedName>
    <definedName name="revenue_per_ASK_comm" localSheetId="22">[15]Global!#REF!</definedName>
    <definedName name="revenue_per_ASK_comm" localSheetId="5">[15]Global!#REF!</definedName>
    <definedName name="revenue_per_ASK_comm" localSheetId="9">[15]Global!#REF!</definedName>
    <definedName name="revenue_per_ASK_comm" localSheetId="2">[15]Global!#REF!</definedName>
    <definedName name="revenue_per_ASK_comm" localSheetId="26">[15]Global!#REF!</definedName>
    <definedName name="revenue_per_ASK_comm">[15]Global!#REF!</definedName>
    <definedName name="revenue_per_ASM_1985" localSheetId="4">[15]Global!#REF!</definedName>
    <definedName name="revenue_per_ASM_1985" localSheetId="15">[15]Global!#REF!</definedName>
    <definedName name="revenue_per_ASM_1985" localSheetId="22">[15]Global!#REF!</definedName>
    <definedName name="revenue_per_ASM_1985" localSheetId="5">[15]Global!#REF!</definedName>
    <definedName name="revenue_per_ASM_1985" localSheetId="9">[15]Global!#REF!</definedName>
    <definedName name="revenue_per_ASM_1985" localSheetId="2">[15]Global!#REF!</definedName>
    <definedName name="revenue_per_ASM_1985" localSheetId="26">[15]Global!#REF!</definedName>
    <definedName name="revenue_per_ASM_1985">[15]Global!#REF!</definedName>
    <definedName name="revenue_per_ASM_1986" localSheetId="4">[15]Global!#REF!</definedName>
    <definedName name="revenue_per_ASM_1986" localSheetId="15">[15]Global!#REF!</definedName>
    <definedName name="revenue_per_ASM_1986" localSheetId="22">[15]Global!#REF!</definedName>
    <definedName name="revenue_per_ASM_1986" localSheetId="5">[15]Global!#REF!</definedName>
    <definedName name="revenue_per_ASM_1986" localSheetId="9">[15]Global!#REF!</definedName>
    <definedName name="revenue_per_ASM_1986" localSheetId="2">[15]Global!#REF!</definedName>
    <definedName name="revenue_per_ASM_1986" localSheetId="26">[15]Global!#REF!</definedName>
    <definedName name="revenue_per_ASM_1986">[15]Global!#REF!</definedName>
    <definedName name="revenue_per_ASM_1987" localSheetId="4">[15]Global!#REF!</definedName>
    <definedName name="revenue_per_ASM_1987" localSheetId="15">[15]Global!#REF!</definedName>
    <definedName name="revenue_per_ASM_1987" localSheetId="22">[15]Global!#REF!</definedName>
    <definedName name="revenue_per_ASM_1987" localSheetId="5">[15]Global!#REF!</definedName>
    <definedName name="revenue_per_ASM_1987" localSheetId="9">[15]Global!#REF!</definedName>
    <definedName name="revenue_per_ASM_1987" localSheetId="2">[15]Global!#REF!</definedName>
    <definedName name="revenue_per_ASM_1987" localSheetId="26">[15]Global!#REF!</definedName>
    <definedName name="revenue_per_ASM_1987">[15]Global!#REF!</definedName>
    <definedName name="revenue_per_ASM_1988" localSheetId="4">[15]Global!#REF!</definedName>
    <definedName name="revenue_per_ASM_1988" localSheetId="15">[15]Global!#REF!</definedName>
    <definedName name="revenue_per_ASM_1988" localSheetId="22">[15]Global!#REF!</definedName>
    <definedName name="revenue_per_ASM_1988" localSheetId="5">[15]Global!#REF!</definedName>
    <definedName name="revenue_per_ASM_1988" localSheetId="9">[15]Global!#REF!</definedName>
    <definedName name="revenue_per_ASM_1988" localSheetId="2">[15]Global!#REF!</definedName>
    <definedName name="revenue_per_ASM_1988" localSheetId="26">[15]Global!#REF!</definedName>
    <definedName name="revenue_per_ASM_1988">[15]Global!#REF!</definedName>
    <definedName name="revenue_per_ASM_1989" localSheetId="4">[15]Global!#REF!</definedName>
    <definedName name="revenue_per_ASM_1989" localSheetId="15">[15]Global!#REF!</definedName>
    <definedName name="revenue_per_ASM_1989" localSheetId="22">[15]Global!#REF!</definedName>
    <definedName name="revenue_per_ASM_1989" localSheetId="5">[15]Global!#REF!</definedName>
    <definedName name="revenue_per_ASM_1989" localSheetId="9">[15]Global!#REF!</definedName>
    <definedName name="revenue_per_ASM_1989" localSheetId="2">[15]Global!#REF!</definedName>
    <definedName name="revenue_per_ASM_1989" localSheetId="26">[15]Global!#REF!</definedName>
    <definedName name="revenue_per_ASM_1989">[15]Global!#REF!</definedName>
    <definedName name="revenue_per_ASM_1990" localSheetId="4">[15]Global!#REF!</definedName>
    <definedName name="revenue_per_ASM_1990" localSheetId="15">[15]Global!#REF!</definedName>
    <definedName name="revenue_per_ASM_1990" localSheetId="22">[15]Global!#REF!</definedName>
    <definedName name="revenue_per_ASM_1990" localSheetId="5">[15]Global!#REF!</definedName>
    <definedName name="revenue_per_ASM_1990" localSheetId="9">[15]Global!#REF!</definedName>
    <definedName name="revenue_per_ASM_1990" localSheetId="2">[15]Global!#REF!</definedName>
    <definedName name="revenue_per_ASM_1990" localSheetId="26">[15]Global!#REF!</definedName>
    <definedName name="revenue_per_ASM_1990">[15]Global!#REF!</definedName>
    <definedName name="revenue_per_ASM_1991" localSheetId="4">[15]Global!#REF!</definedName>
    <definedName name="revenue_per_ASM_1991" localSheetId="15">[15]Global!#REF!</definedName>
    <definedName name="revenue_per_ASM_1991" localSheetId="22">[15]Global!#REF!</definedName>
    <definedName name="revenue_per_ASM_1991" localSheetId="5">[15]Global!#REF!</definedName>
    <definedName name="revenue_per_ASM_1991" localSheetId="9">[15]Global!#REF!</definedName>
    <definedName name="revenue_per_ASM_1991" localSheetId="2">[15]Global!#REF!</definedName>
    <definedName name="revenue_per_ASM_1991" localSheetId="26">[15]Global!#REF!</definedName>
    <definedName name="revenue_per_ASM_1991">[15]Global!#REF!</definedName>
    <definedName name="revenue_per_ASM_1992" localSheetId="4">[15]Global!#REF!</definedName>
    <definedName name="revenue_per_ASM_1992" localSheetId="15">[15]Global!#REF!</definedName>
    <definedName name="revenue_per_ASM_1992" localSheetId="22">[15]Global!#REF!</definedName>
    <definedName name="revenue_per_ASM_1992" localSheetId="5">[15]Global!#REF!</definedName>
    <definedName name="revenue_per_ASM_1992" localSheetId="9">[15]Global!#REF!</definedName>
    <definedName name="revenue_per_ASM_1992" localSheetId="2">[15]Global!#REF!</definedName>
    <definedName name="revenue_per_ASM_1992" localSheetId="26">[15]Global!#REF!</definedName>
    <definedName name="revenue_per_ASM_1992">[15]Global!#REF!</definedName>
    <definedName name="revenue_per_ASM_1993" localSheetId="4">[15]Global!#REF!</definedName>
    <definedName name="revenue_per_ASM_1993" localSheetId="15">[15]Global!#REF!</definedName>
    <definedName name="revenue_per_ASM_1993" localSheetId="22">[15]Global!#REF!</definedName>
    <definedName name="revenue_per_ASM_1993" localSheetId="5">[15]Global!#REF!</definedName>
    <definedName name="revenue_per_ASM_1993" localSheetId="9">[15]Global!#REF!</definedName>
    <definedName name="revenue_per_ASM_1993" localSheetId="2">[15]Global!#REF!</definedName>
    <definedName name="revenue_per_ASM_1993" localSheetId="26">[15]Global!#REF!</definedName>
    <definedName name="revenue_per_ASM_1993">[15]Global!#REF!</definedName>
    <definedName name="revenue_per_ASM_1994" localSheetId="4">[15]Global!#REF!</definedName>
    <definedName name="revenue_per_ASM_1994" localSheetId="15">[15]Global!#REF!</definedName>
    <definedName name="revenue_per_ASM_1994" localSheetId="22">[15]Global!#REF!</definedName>
    <definedName name="revenue_per_ASM_1994" localSheetId="5">[15]Global!#REF!</definedName>
    <definedName name="revenue_per_ASM_1994" localSheetId="9">[15]Global!#REF!</definedName>
    <definedName name="revenue_per_ASM_1994" localSheetId="2">[15]Global!#REF!</definedName>
    <definedName name="revenue_per_ASM_1994" localSheetId="26">[15]Global!#REF!</definedName>
    <definedName name="revenue_per_ASM_1994">[15]Global!#REF!</definedName>
    <definedName name="revenue_per_ASM_1995" localSheetId="4">[15]Global!#REF!</definedName>
    <definedName name="revenue_per_ASM_1995" localSheetId="15">[15]Global!#REF!</definedName>
    <definedName name="revenue_per_ASM_1995" localSheetId="22">[15]Global!#REF!</definedName>
    <definedName name="revenue_per_ASM_1995" localSheetId="5">[15]Global!#REF!</definedName>
    <definedName name="revenue_per_ASM_1995" localSheetId="9">[15]Global!#REF!</definedName>
    <definedName name="revenue_per_ASM_1995" localSheetId="2">[15]Global!#REF!</definedName>
    <definedName name="revenue_per_ASM_1995" localSheetId="26">[15]Global!#REF!</definedName>
    <definedName name="revenue_per_ASM_1995">[15]Global!#REF!</definedName>
    <definedName name="revenue_per_ASM_1996" localSheetId="4">[15]Global!#REF!</definedName>
    <definedName name="revenue_per_ASM_1996" localSheetId="15">[15]Global!#REF!</definedName>
    <definedName name="revenue_per_ASM_1996" localSheetId="22">[15]Global!#REF!</definedName>
    <definedName name="revenue_per_ASM_1996" localSheetId="5">[15]Global!#REF!</definedName>
    <definedName name="revenue_per_ASM_1996" localSheetId="9">[15]Global!#REF!</definedName>
    <definedName name="revenue_per_ASM_1996" localSheetId="2">[15]Global!#REF!</definedName>
    <definedName name="revenue_per_ASM_1996" localSheetId="26">[15]Global!#REF!</definedName>
    <definedName name="revenue_per_ASM_1996">[15]Global!#REF!</definedName>
    <definedName name="revenue_per_ASM_1997" localSheetId="4">[15]Global!#REF!</definedName>
    <definedName name="revenue_per_ASM_1997" localSheetId="15">[15]Global!#REF!</definedName>
    <definedName name="revenue_per_ASM_1997" localSheetId="22">[15]Global!#REF!</definedName>
    <definedName name="revenue_per_ASM_1997" localSheetId="5">[15]Global!#REF!</definedName>
    <definedName name="revenue_per_ASM_1997" localSheetId="9">[15]Global!#REF!</definedName>
    <definedName name="revenue_per_ASM_1997" localSheetId="2">[15]Global!#REF!</definedName>
    <definedName name="revenue_per_ASM_1997" localSheetId="26">[15]Global!#REF!</definedName>
    <definedName name="revenue_per_ASM_1997">[15]Global!#REF!</definedName>
    <definedName name="revenue_per_ASM_1998" localSheetId="4">[15]Global!#REF!</definedName>
    <definedName name="revenue_per_ASM_1998" localSheetId="15">[15]Global!#REF!</definedName>
    <definedName name="revenue_per_ASM_1998" localSheetId="22">[15]Global!#REF!</definedName>
    <definedName name="revenue_per_ASM_1998" localSheetId="5">[15]Global!#REF!</definedName>
    <definedName name="revenue_per_ASM_1998" localSheetId="9">[15]Global!#REF!</definedName>
    <definedName name="revenue_per_ASM_1998" localSheetId="2">[15]Global!#REF!</definedName>
    <definedName name="revenue_per_ASM_1998" localSheetId="26">[15]Global!#REF!</definedName>
    <definedName name="revenue_per_ASM_1998">[15]Global!#REF!</definedName>
    <definedName name="revenue_per_ASM_1999" localSheetId="4">[15]Global!#REF!</definedName>
    <definedName name="revenue_per_ASM_1999" localSheetId="15">[15]Global!#REF!</definedName>
    <definedName name="revenue_per_ASM_1999" localSheetId="22">[15]Global!#REF!</definedName>
    <definedName name="revenue_per_ASM_1999" localSheetId="5">[15]Global!#REF!</definedName>
    <definedName name="revenue_per_ASM_1999" localSheetId="9">[15]Global!#REF!</definedName>
    <definedName name="revenue_per_ASM_1999" localSheetId="2">[15]Global!#REF!</definedName>
    <definedName name="revenue_per_ASM_1999" localSheetId="26">[15]Global!#REF!</definedName>
    <definedName name="revenue_per_ASM_1999">[15]Global!#REF!</definedName>
    <definedName name="revenue_per_ASM_2000" localSheetId="4">[15]Global!#REF!</definedName>
    <definedName name="revenue_per_ASM_2000" localSheetId="15">[15]Global!#REF!</definedName>
    <definedName name="revenue_per_ASM_2000" localSheetId="22">[15]Global!#REF!</definedName>
    <definedName name="revenue_per_ASM_2000" localSheetId="5">[15]Global!#REF!</definedName>
    <definedName name="revenue_per_ASM_2000" localSheetId="9">[15]Global!#REF!</definedName>
    <definedName name="revenue_per_ASM_2000" localSheetId="2">[15]Global!#REF!</definedName>
    <definedName name="revenue_per_ASM_2000" localSheetId="26">[15]Global!#REF!</definedName>
    <definedName name="revenue_per_ASM_2000">[15]Global!#REF!</definedName>
    <definedName name="revenue_per_ASM_2001" localSheetId="4">[15]Global!#REF!</definedName>
    <definedName name="revenue_per_ASM_2001" localSheetId="15">[15]Global!#REF!</definedName>
    <definedName name="revenue_per_ASM_2001" localSheetId="22">[15]Global!#REF!</definedName>
    <definedName name="revenue_per_ASM_2001" localSheetId="5">[15]Global!#REF!</definedName>
    <definedName name="revenue_per_ASM_2001" localSheetId="9">[15]Global!#REF!</definedName>
    <definedName name="revenue_per_ASM_2001" localSheetId="2">[15]Global!#REF!</definedName>
    <definedName name="revenue_per_ASM_2001" localSheetId="26">[15]Global!#REF!</definedName>
    <definedName name="revenue_per_ASM_2001">[15]Global!#REF!</definedName>
    <definedName name="revenue_per_ASM_2002" localSheetId="4">[15]Global!#REF!</definedName>
    <definedName name="revenue_per_ASM_2002" localSheetId="15">[15]Global!#REF!</definedName>
    <definedName name="revenue_per_ASM_2002" localSheetId="22">[15]Global!#REF!</definedName>
    <definedName name="revenue_per_ASM_2002" localSheetId="5">[15]Global!#REF!</definedName>
    <definedName name="revenue_per_ASM_2002" localSheetId="9">[15]Global!#REF!</definedName>
    <definedName name="revenue_per_ASM_2002" localSheetId="2">[15]Global!#REF!</definedName>
    <definedName name="revenue_per_ASM_2002" localSheetId="26">[15]Global!#REF!</definedName>
    <definedName name="revenue_per_ASM_2002">[15]Global!#REF!</definedName>
    <definedName name="revenue_per_ASM_2003" localSheetId="4">[15]Global!#REF!</definedName>
    <definedName name="revenue_per_ASM_2003" localSheetId="15">[15]Global!#REF!</definedName>
    <definedName name="revenue_per_ASM_2003" localSheetId="22">[15]Global!#REF!</definedName>
    <definedName name="revenue_per_ASM_2003" localSheetId="5">[15]Global!#REF!</definedName>
    <definedName name="revenue_per_ASM_2003" localSheetId="9">[15]Global!#REF!</definedName>
    <definedName name="revenue_per_ASM_2003" localSheetId="2">[15]Global!#REF!</definedName>
    <definedName name="revenue_per_ASM_2003" localSheetId="26">[15]Global!#REF!</definedName>
    <definedName name="revenue_per_ASM_2003">[15]Global!#REF!</definedName>
    <definedName name="revenue_per_ASM_2004" localSheetId="4">[15]Global!#REF!</definedName>
    <definedName name="revenue_per_ASM_2004" localSheetId="15">[15]Global!#REF!</definedName>
    <definedName name="revenue_per_ASM_2004" localSheetId="22">[15]Global!#REF!</definedName>
    <definedName name="revenue_per_ASM_2004" localSheetId="5">[15]Global!#REF!</definedName>
    <definedName name="revenue_per_ASM_2004" localSheetId="9">[15]Global!#REF!</definedName>
    <definedName name="revenue_per_ASM_2004" localSheetId="2">[15]Global!#REF!</definedName>
    <definedName name="revenue_per_ASM_2004" localSheetId="26">[15]Global!#REF!</definedName>
    <definedName name="revenue_per_ASM_2004">[15]Global!#REF!</definedName>
    <definedName name="revenue_per_ASM_2005" localSheetId="4">[15]Global!#REF!</definedName>
    <definedName name="revenue_per_ASM_2005" localSheetId="15">[15]Global!#REF!</definedName>
    <definedName name="revenue_per_ASM_2005" localSheetId="22">[15]Global!#REF!</definedName>
    <definedName name="revenue_per_ASM_2005" localSheetId="5">[15]Global!#REF!</definedName>
    <definedName name="revenue_per_ASM_2005" localSheetId="9">[15]Global!#REF!</definedName>
    <definedName name="revenue_per_ASM_2005" localSheetId="2">[15]Global!#REF!</definedName>
    <definedName name="revenue_per_ASM_2005" localSheetId="26">[15]Global!#REF!</definedName>
    <definedName name="revenue_per_ASM_2005">[15]Global!#REF!</definedName>
    <definedName name="revenue_per_ASM_2006" localSheetId="4">[15]Global!#REF!</definedName>
    <definedName name="revenue_per_ASM_2006" localSheetId="15">[15]Global!#REF!</definedName>
    <definedName name="revenue_per_ASM_2006" localSheetId="22">[15]Global!#REF!</definedName>
    <definedName name="revenue_per_ASM_2006" localSheetId="5">[15]Global!#REF!</definedName>
    <definedName name="revenue_per_ASM_2006" localSheetId="9">[15]Global!#REF!</definedName>
    <definedName name="revenue_per_ASM_2006" localSheetId="2">[15]Global!#REF!</definedName>
    <definedName name="revenue_per_ASM_2006" localSheetId="26">[15]Global!#REF!</definedName>
    <definedName name="revenue_per_ASM_2006">[15]Global!#REF!</definedName>
    <definedName name="revenue_per_ASM_2007" localSheetId="4">[15]Global!#REF!</definedName>
    <definedName name="revenue_per_ASM_2007" localSheetId="15">[15]Global!#REF!</definedName>
    <definedName name="revenue_per_ASM_2007" localSheetId="22">[15]Global!#REF!</definedName>
    <definedName name="revenue_per_ASM_2007" localSheetId="5">[15]Global!#REF!</definedName>
    <definedName name="revenue_per_ASM_2007" localSheetId="9">[15]Global!#REF!</definedName>
    <definedName name="revenue_per_ASM_2007" localSheetId="2">[15]Global!#REF!</definedName>
    <definedName name="revenue_per_ASM_2007" localSheetId="26">[15]Global!#REF!</definedName>
    <definedName name="revenue_per_ASM_2007">[15]Global!#REF!</definedName>
    <definedName name="revenue_per_ASM_2008" localSheetId="4">[15]Global!#REF!</definedName>
    <definedName name="revenue_per_ASM_2008" localSheetId="15">[15]Global!#REF!</definedName>
    <definedName name="revenue_per_ASM_2008" localSheetId="22">[15]Global!#REF!</definedName>
    <definedName name="revenue_per_ASM_2008" localSheetId="5">[15]Global!#REF!</definedName>
    <definedName name="revenue_per_ASM_2008" localSheetId="9">[15]Global!#REF!</definedName>
    <definedName name="revenue_per_ASM_2008" localSheetId="2">[15]Global!#REF!</definedName>
    <definedName name="revenue_per_ASM_2008" localSheetId="26">[15]Global!#REF!</definedName>
    <definedName name="revenue_per_ASM_2008">[15]Global!#REF!</definedName>
    <definedName name="revenue_per_ASM_2009" localSheetId="4">[15]Global!#REF!</definedName>
    <definedName name="revenue_per_ASM_2009" localSheetId="15">[15]Global!#REF!</definedName>
    <definedName name="revenue_per_ASM_2009" localSheetId="22">[15]Global!#REF!</definedName>
    <definedName name="revenue_per_ASM_2009" localSheetId="5">[15]Global!#REF!</definedName>
    <definedName name="revenue_per_ASM_2009" localSheetId="9">[15]Global!#REF!</definedName>
    <definedName name="revenue_per_ASM_2009" localSheetId="2">[15]Global!#REF!</definedName>
    <definedName name="revenue_per_ASM_2009" localSheetId="26">[15]Global!#REF!</definedName>
    <definedName name="revenue_per_ASM_2009">[15]Global!#REF!</definedName>
    <definedName name="revenue_per_ASM_2010" localSheetId="4">[15]Global!#REF!</definedName>
    <definedName name="revenue_per_ASM_2010" localSheetId="15">[15]Global!#REF!</definedName>
    <definedName name="revenue_per_ASM_2010" localSheetId="22">[15]Global!#REF!</definedName>
    <definedName name="revenue_per_ASM_2010" localSheetId="5">[15]Global!#REF!</definedName>
    <definedName name="revenue_per_ASM_2010" localSheetId="9">[15]Global!#REF!</definedName>
    <definedName name="revenue_per_ASM_2010" localSheetId="2">[15]Global!#REF!</definedName>
    <definedName name="revenue_per_ASM_2010" localSheetId="26">[15]Global!#REF!</definedName>
    <definedName name="revenue_per_ASM_2010">[15]Global!#REF!</definedName>
    <definedName name="revenue_per_ASM_comm" localSheetId="4">[15]Global!#REF!</definedName>
    <definedName name="revenue_per_ASM_comm" localSheetId="15">[15]Global!#REF!</definedName>
    <definedName name="revenue_per_ASM_comm" localSheetId="22">[15]Global!#REF!</definedName>
    <definedName name="revenue_per_ASM_comm" localSheetId="5">[15]Global!#REF!</definedName>
    <definedName name="revenue_per_ASM_comm" localSheetId="9">[15]Global!#REF!</definedName>
    <definedName name="revenue_per_ASM_comm" localSheetId="2">[15]Global!#REF!</definedName>
    <definedName name="revenue_per_ASM_comm" localSheetId="26">[15]Global!#REF!</definedName>
    <definedName name="revenue_per_ASM_comm">[15]Global!#REF!</definedName>
    <definedName name="revenue_per_ATK_1985" localSheetId="4">[15]Global!#REF!</definedName>
    <definedName name="revenue_per_ATK_1985" localSheetId="15">[15]Global!#REF!</definedName>
    <definedName name="revenue_per_ATK_1985" localSheetId="22">[15]Global!#REF!</definedName>
    <definedName name="revenue_per_ATK_1985" localSheetId="5">[15]Global!#REF!</definedName>
    <definedName name="revenue_per_ATK_1985" localSheetId="9">[15]Global!#REF!</definedName>
    <definedName name="revenue_per_ATK_1985" localSheetId="2">[15]Global!#REF!</definedName>
    <definedName name="revenue_per_ATK_1985" localSheetId="26">[15]Global!#REF!</definedName>
    <definedName name="revenue_per_ATK_1985">[15]Global!#REF!</definedName>
    <definedName name="revenue_per_ATK_1986" localSheetId="4">[15]Global!#REF!</definedName>
    <definedName name="revenue_per_ATK_1986" localSheetId="15">[15]Global!#REF!</definedName>
    <definedName name="revenue_per_ATK_1986" localSheetId="22">[15]Global!#REF!</definedName>
    <definedName name="revenue_per_ATK_1986" localSheetId="5">[15]Global!#REF!</definedName>
    <definedName name="revenue_per_ATK_1986" localSheetId="9">[15]Global!#REF!</definedName>
    <definedName name="revenue_per_ATK_1986" localSheetId="2">[15]Global!#REF!</definedName>
    <definedName name="revenue_per_ATK_1986" localSheetId="26">[15]Global!#REF!</definedName>
    <definedName name="revenue_per_ATK_1986">[15]Global!#REF!</definedName>
    <definedName name="revenue_per_ATK_1987" localSheetId="4">[15]Global!#REF!</definedName>
    <definedName name="revenue_per_ATK_1987" localSheetId="15">[15]Global!#REF!</definedName>
    <definedName name="revenue_per_ATK_1987" localSheetId="22">[15]Global!#REF!</definedName>
    <definedName name="revenue_per_ATK_1987" localSheetId="5">[15]Global!#REF!</definedName>
    <definedName name="revenue_per_ATK_1987" localSheetId="9">[15]Global!#REF!</definedName>
    <definedName name="revenue_per_ATK_1987" localSheetId="2">[15]Global!#REF!</definedName>
    <definedName name="revenue_per_ATK_1987" localSheetId="26">[15]Global!#REF!</definedName>
    <definedName name="revenue_per_ATK_1987">[15]Global!#REF!</definedName>
    <definedName name="revenue_per_ATK_1988" localSheetId="4">[15]Global!#REF!</definedName>
    <definedName name="revenue_per_ATK_1988" localSheetId="15">[15]Global!#REF!</definedName>
    <definedName name="revenue_per_ATK_1988" localSheetId="22">[15]Global!#REF!</definedName>
    <definedName name="revenue_per_ATK_1988" localSheetId="5">[15]Global!#REF!</definedName>
    <definedName name="revenue_per_ATK_1988" localSheetId="9">[15]Global!#REF!</definedName>
    <definedName name="revenue_per_ATK_1988" localSheetId="2">[15]Global!#REF!</definedName>
    <definedName name="revenue_per_ATK_1988" localSheetId="26">[15]Global!#REF!</definedName>
    <definedName name="revenue_per_ATK_1988">[15]Global!#REF!</definedName>
    <definedName name="revenue_per_ATK_1989" localSheetId="4">[15]Global!#REF!</definedName>
    <definedName name="revenue_per_ATK_1989" localSheetId="15">[15]Global!#REF!</definedName>
    <definedName name="revenue_per_ATK_1989" localSheetId="22">[15]Global!#REF!</definedName>
    <definedName name="revenue_per_ATK_1989" localSheetId="5">[15]Global!#REF!</definedName>
    <definedName name="revenue_per_ATK_1989" localSheetId="9">[15]Global!#REF!</definedName>
    <definedName name="revenue_per_ATK_1989" localSheetId="2">[15]Global!#REF!</definedName>
    <definedName name="revenue_per_ATK_1989" localSheetId="26">[15]Global!#REF!</definedName>
    <definedName name="revenue_per_ATK_1989">[15]Global!#REF!</definedName>
    <definedName name="revenue_per_ATK_1990" localSheetId="4">[15]Global!#REF!</definedName>
    <definedName name="revenue_per_ATK_1990" localSheetId="15">[15]Global!#REF!</definedName>
    <definedName name="revenue_per_ATK_1990" localSheetId="22">[15]Global!#REF!</definedName>
    <definedName name="revenue_per_ATK_1990" localSheetId="5">[15]Global!#REF!</definedName>
    <definedName name="revenue_per_ATK_1990" localSheetId="9">[15]Global!#REF!</definedName>
    <definedName name="revenue_per_ATK_1990" localSheetId="2">[15]Global!#REF!</definedName>
    <definedName name="revenue_per_ATK_1990" localSheetId="26">[15]Global!#REF!</definedName>
    <definedName name="revenue_per_ATK_1990">[15]Global!#REF!</definedName>
    <definedName name="revenue_per_ATK_1991" localSheetId="4">[15]Global!#REF!</definedName>
    <definedName name="revenue_per_ATK_1991" localSheetId="15">[15]Global!#REF!</definedName>
    <definedName name="revenue_per_ATK_1991" localSheetId="22">[15]Global!#REF!</definedName>
    <definedName name="revenue_per_ATK_1991" localSheetId="5">[15]Global!#REF!</definedName>
    <definedName name="revenue_per_ATK_1991" localSheetId="9">[15]Global!#REF!</definedName>
    <definedName name="revenue_per_ATK_1991" localSheetId="2">[15]Global!#REF!</definedName>
    <definedName name="revenue_per_ATK_1991" localSheetId="26">[15]Global!#REF!</definedName>
    <definedName name="revenue_per_ATK_1991">[15]Global!#REF!</definedName>
    <definedName name="revenue_per_ATK_1992" localSheetId="4">[15]Global!#REF!</definedName>
    <definedName name="revenue_per_ATK_1992" localSheetId="15">[15]Global!#REF!</definedName>
    <definedName name="revenue_per_ATK_1992" localSheetId="22">[15]Global!#REF!</definedName>
    <definedName name="revenue_per_ATK_1992" localSheetId="5">[15]Global!#REF!</definedName>
    <definedName name="revenue_per_ATK_1992" localSheetId="9">[15]Global!#REF!</definedName>
    <definedName name="revenue_per_ATK_1992" localSheetId="2">[15]Global!#REF!</definedName>
    <definedName name="revenue_per_ATK_1992" localSheetId="26">[15]Global!#REF!</definedName>
    <definedName name="revenue_per_ATK_1992">[15]Global!#REF!</definedName>
    <definedName name="revenue_per_ATK_1993" localSheetId="4">[15]Global!#REF!</definedName>
    <definedName name="revenue_per_ATK_1993" localSheetId="15">[15]Global!#REF!</definedName>
    <definedName name="revenue_per_ATK_1993" localSheetId="22">[15]Global!#REF!</definedName>
    <definedName name="revenue_per_ATK_1993" localSheetId="5">[15]Global!#REF!</definedName>
    <definedName name="revenue_per_ATK_1993" localSheetId="9">[15]Global!#REF!</definedName>
    <definedName name="revenue_per_ATK_1993" localSheetId="2">[15]Global!#REF!</definedName>
    <definedName name="revenue_per_ATK_1993" localSheetId="26">[15]Global!#REF!</definedName>
    <definedName name="revenue_per_ATK_1993">[15]Global!#REF!</definedName>
    <definedName name="revenue_per_ATK_1994" localSheetId="4">[15]Global!#REF!</definedName>
    <definedName name="revenue_per_ATK_1994" localSheetId="15">[15]Global!#REF!</definedName>
    <definedName name="revenue_per_ATK_1994" localSheetId="22">[15]Global!#REF!</definedName>
    <definedName name="revenue_per_ATK_1994" localSheetId="5">[15]Global!#REF!</definedName>
    <definedName name="revenue_per_ATK_1994" localSheetId="9">[15]Global!#REF!</definedName>
    <definedName name="revenue_per_ATK_1994" localSheetId="2">[15]Global!#REF!</definedName>
    <definedName name="revenue_per_ATK_1994" localSheetId="26">[15]Global!#REF!</definedName>
    <definedName name="revenue_per_ATK_1994">[15]Global!#REF!</definedName>
    <definedName name="revenue_per_ATK_1995" localSheetId="4">[15]Global!#REF!</definedName>
    <definedName name="revenue_per_ATK_1995" localSheetId="15">[15]Global!#REF!</definedName>
    <definedName name="revenue_per_ATK_1995" localSheetId="22">[15]Global!#REF!</definedName>
    <definedName name="revenue_per_ATK_1995" localSheetId="5">[15]Global!#REF!</definedName>
    <definedName name="revenue_per_ATK_1995" localSheetId="9">[15]Global!#REF!</definedName>
    <definedName name="revenue_per_ATK_1995" localSheetId="2">[15]Global!#REF!</definedName>
    <definedName name="revenue_per_ATK_1995" localSheetId="26">[15]Global!#REF!</definedName>
    <definedName name="revenue_per_ATK_1995">[15]Global!#REF!</definedName>
    <definedName name="revenue_per_ATK_1996" localSheetId="4">[15]Global!#REF!</definedName>
    <definedName name="revenue_per_ATK_1996" localSheetId="15">[15]Global!#REF!</definedName>
    <definedName name="revenue_per_ATK_1996" localSheetId="22">[15]Global!#REF!</definedName>
    <definedName name="revenue_per_ATK_1996" localSheetId="5">[15]Global!#REF!</definedName>
    <definedName name="revenue_per_ATK_1996" localSheetId="9">[15]Global!#REF!</definedName>
    <definedName name="revenue_per_ATK_1996" localSheetId="2">[15]Global!#REF!</definedName>
    <definedName name="revenue_per_ATK_1996" localSheetId="26">[15]Global!#REF!</definedName>
    <definedName name="revenue_per_ATK_1996">[15]Global!#REF!</definedName>
    <definedName name="revenue_per_ATK_1997" localSheetId="4">[15]Global!#REF!</definedName>
    <definedName name="revenue_per_ATK_1997" localSheetId="15">[15]Global!#REF!</definedName>
    <definedName name="revenue_per_ATK_1997" localSheetId="22">[15]Global!#REF!</definedName>
    <definedName name="revenue_per_ATK_1997" localSheetId="5">[15]Global!#REF!</definedName>
    <definedName name="revenue_per_ATK_1997" localSheetId="9">[15]Global!#REF!</definedName>
    <definedName name="revenue_per_ATK_1997" localSheetId="2">[15]Global!#REF!</definedName>
    <definedName name="revenue_per_ATK_1997" localSheetId="26">[15]Global!#REF!</definedName>
    <definedName name="revenue_per_ATK_1997">[15]Global!#REF!</definedName>
    <definedName name="revenue_per_ATK_1998" localSheetId="4">[15]Global!#REF!</definedName>
    <definedName name="revenue_per_ATK_1998" localSheetId="15">[15]Global!#REF!</definedName>
    <definedName name="revenue_per_ATK_1998" localSheetId="22">[15]Global!#REF!</definedName>
    <definedName name="revenue_per_ATK_1998" localSheetId="5">[15]Global!#REF!</definedName>
    <definedName name="revenue_per_ATK_1998" localSheetId="9">[15]Global!#REF!</definedName>
    <definedName name="revenue_per_ATK_1998" localSheetId="2">[15]Global!#REF!</definedName>
    <definedName name="revenue_per_ATK_1998" localSheetId="26">[15]Global!#REF!</definedName>
    <definedName name="revenue_per_ATK_1998">[15]Global!#REF!</definedName>
    <definedName name="revenue_per_ATK_1999" localSheetId="4">[15]Global!#REF!</definedName>
    <definedName name="revenue_per_ATK_1999" localSheetId="15">[15]Global!#REF!</definedName>
    <definedName name="revenue_per_ATK_1999" localSheetId="22">[15]Global!#REF!</definedName>
    <definedName name="revenue_per_ATK_1999" localSheetId="5">[15]Global!#REF!</definedName>
    <definedName name="revenue_per_ATK_1999" localSheetId="9">[15]Global!#REF!</definedName>
    <definedName name="revenue_per_ATK_1999" localSheetId="2">[15]Global!#REF!</definedName>
    <definedName name="revenue_per_ATK_1999" localSheetId="26">[15]Global!#REF!</definedName>
    <definedName name="revenue_per_ATK_1999">[15]Global!#REF!</definedName>
    <definedName name="revenue_per_ATK_2000" localSheetId="4">[15]Global!#REF!</definedName>
    <definedName name="revenue_per_ATK_2000" localSheetId="15">[15]Global!#REF!</definedName>
    <definedName name="revenue_per_ATK_2000" localSheetId="22">[15]Global!#REF!</definedName>
    <definedName name="revenue_per_ATK_2000" localSheetId="5">[15]Global!#REF!</definedName>
    <definedName name="revenue_per_ATK_2000" localSheetId="9">[15]Global!#REF!</definedName>
    <definedName name="revenue_per_ATK_2000" localSheetId="2">[15]Global!#REF!</definedName>
    <definedName name="revenue_per_ATK_2000" localSheetId="26">[15]Global!#REF!</definedName>
    <definedName name="revenue_per_ATK_2000">[15]Global!#REF!</definedName>
    <definedName name="revenue_per_ATK_2001" localSheetId="4">[15]Global!#REF!</definedName>
    <definedName name="revenue_per_ATK_2001" localSheetId="15">[15]Global!#REF!</definedName>
    <definedName name="revenue_per_ATK_2001" localSheetId="22">[15]Global!#REF!</definedName>
    <definedName name="revenue_per_ATK_2001" localSheetId="5">[15]Global!#REF!</definedName>
    <definedName name="revenue_per_ATK_2001" localSheetId="9">[15]Global!#REF!</definedName>
    <definedName name="revenue_per_ATK_2001" localSheetId="2">[15]Global!#REF!</definedName>
    <definedName name="revenue_per_ATK_2001" localSheetId="26">[15]Global!#REF!</definedName>
    <definedName name="revenue_per_ATK_2001">[15]Global!#REF!</definedName>
    <definedName name="revenue_per_ATK_2002" localSheetId="4">[15]Global!#REF!</definedName>
    <definedName name="revenue_per_ATK_2002" localSheetId="15">[15]Global!#REF!</definedName>
    <definedName name="revenue_per_ATK_2002" localSheetId="22">[15]Global!#REF!</definedName>
    <definedName name="revenue_per_ATK_2002" localSheetId="5">[15]Global!#REF!</definedName>
    <definedName name="revenue_per_ATK_2002" localSheetId="9">[15]Global!#REF!</definedName>
    <definedName name="revenue_per_ATK_2002" localSheetId="2">[15]Global!#REF!</definedName>
    <definedName name="revenue_per_ATK_2002" localSheetId="26">[15]Global!#REF!</definedName>
    <definedName name="revenue_per_ATK_2002">[15]Global!#REF!</definedName>
    <definedName name="revenue_per_ATK_2003" localSheetId="4">[15]Global!#REF!</definedName>
    <definedName name="revenue_per_ATK_2003" localSheetId="15">[15]Global!#REF!</definedName>
    <definedName name="revenue_per_ATK_2003" localSheetId="22">[15]Global!#REF!</definedName>
    <definedName name="revenue_per_ATK_2003" localSheetId="5">[15]Global!#REF!</definedName>
    <definedName name="revenue_per_ATK_2003" localSheetId="9">[15]Global!#REF!</definedName>
    <definedName name="revenue_per_ATK_2003" localSheetId="2">[15]Global!#REF!</definedName>
    <definedName name="revenue_per_ATK_2003" localSheetId="26">[15]Global!#REF!</definedName>
    <definedName name="revenue_per_ATK_2003">[15]Global!#REF!</definedName>
    <definedName name="revenue_per_ATK_2004" localSheetId="4">[15]Global!#REF!</definedName>
    <definedName name="revenue_per_ATK_2004" localSheetId="15">[15]Global!#REF!</definedName>
    <definedName name="revenue_per_ATK_2004" localSheetId="22">[15]Global!#REF!</definedName>
    <definedName name="revenue_per_ATK_2004" localSheetId="5">[15]Global!#REF!</definedName>
    <definedName name="revenue_per_ATK_2004" localSheetId="9">[15]Global!#REF!</definedName>
    <definedName name="revenue_per_ATK_2004" localSheetId="2">[15]Global!#REF!</definedName>
    <definedName name="revenue_per_ATK_2004" localSheetId="26">[15]Global!#REF!</definedName>
    <definedName name="revenue_per_ATK_2004">[15]Global!#REF!</definedName>
    <definedName name="revenue_per_ATK_2005" localSheetId="4">[15]Global!#REF!</definedName>
    <definedName name="revenue_per_ATK_2005" localSheetId="15">[15]Global!#REF!</definedName>
    <definedName name="revenue_per_ATK_2005" localSheetId="22">[15]Global!#REF!</definedName>
    <definedName name="revenue_per_ATK_2005" localSheetId="5">[15]Global!#REF!</definedName>
    <definedName name="revenue_per_ATK_2005" localSheetId="9">[15]Global!#REF!</definedName>
    <definedName name="revenue_per_ATK_2005" localSheetId="2">[15]Global!#REF!</definedName>
    <definedName name="revenue_per_ATK_2005" localSheetId="26">[15]Global!#REF!</definedName>
    <definedName name="revenue_per_ATK_2005">[15]Global!#REF!</definedName>
    <definedName name="revenue_per_ATK_2006" localSheetId="4">[15]Global!#REF!</definedName>
    <definedName name="revenue_per_ATK_2006" localSheetId="15">[15]Global!#REF!</definedName>
    <definedName name="revenue_per_ATK_2006" localSheetId="22">[15]Global!#REF!</definedName>
    <definedName name="revenue_per_ATK_2006" localSheetId="5">[15]Global!#REF!</definedName>
    <definedName name="revenue_per_ATK_2006" localSheetId="9">[15]Global!#REF!</definedName>
    <definedName name="revenue_per_ATK_2006" localSheetId="2">[15]Global!#REF!</definedName>
    <definedName name="revenue_per_ATK_2006" localSheetId="26">[15]Global!#REF!</definedName>
    <definedName name="revenue_per_ATK_2006">[15]Global!#REF!</definedName>
    <definedName name="revenue_per_ATK_2007" localSheetId="4">[15]Global!#REF!</definedName>
    <definedName name="revenue_per_ATK_2007" localSheetId="15">[15]Global!#REF!</definedName>
    <definedName name="revenue_per_ATK_2007" localSheetId="22">[15]Global!#REF!</definedName>
    <definedName name="revenue_per_ATK_2007" localSheetId="5">[15]Global!#REF!</definedName>
    <definedName name="revenue_per_ATK_2007" localSheetId="9">[15]Global!#REF!</definedName>
    <definedName name="revenue_per_ATK_2007" localSheetId="2">[15]Global!#REF!</definedName>
    <definedName name="revenue_per_ATK_2007" localSheetId="26">[15]Global!#REF!</definedName>
    <definedName name="revenue_per_ATK_2007">[15]Global!#REF!</definedName>
    <definedName name="revenue_per_ATK_2008" localSheetId="4">[15]Global!#REF!</definedName>
    <definedName name="revenue_per_ATK_2008" localSheetId="15">[15]Global!#REF!</definedName>
    <definedName name="revenue_per_ATK_2008" localSheetId="22">[15]Global!#REF!</definedName>
    <definedName name="revenue_per_ATK_2008" localSheetId="5">[15]Global!#REF!</definedName>
    <definedName name="revenue_per_ATK_2008" localSheetId="9">[15]Global!#REF!</definedName>
    <definedName name="revenue_per_ATK_2008" localSheetId="2">[15]Global!#REF!</definedName>
    <definedName name="revenue_per_ATK_2008" localSheetId="26">[15]Global!#REF!</definedName>
    <definedName name="revenue_per_ATK_2008">[15]Global!#REF!</definedName>
    <definedName name="revenue_per_ATK_2009" localSheetId="4">[15]Global!#REF!</definedName>
    <definedName name="revenue_per_ATK_2009" localSheetId="15">[15]Global!#REF!</definedName>
    <definedName name="revenue_per_ATK_2009" localSheetId="22">[15]Global!#REF!</definedName>
    <definedName name="revenue_per_ATK_2009" localSheetId="5">[15]Global!#REF!</definedName>
    <definedName name="revenue_per_ATK_2009" localSheetId="9">[15]Global!#REF!</definedName>
    <definedName name="revenue_per_ATK_2009" localSheetId="2">[15]Global!#REF!</definedName>
    <definedName name="revenue_per_ATK_2009" localSheetId="26">[15]Global!#REF!</definedName>
    <definedName name="revenue_per_ATK_2009">[15]Global!#REF!</definedName>
    <definedName name="revenue_per_ATK_2010" localSheetId="4">[15]Global!#REF!</definedName>
    <definedName name="revenue_per_ATK_2010" localSheetId="15">[15]Global!#REF!</definedName>
    <definedName name="revenue_per_ATK_2010" localSheetId="22">[15]Global!#REF!</definedName>
    <definedName name="revenue_per_ATK_2010" localSheetId="5">[15]Global!#REF!</definedName>
    <definedName name="revenue_per_ATK_2010" localSheetId="9">[15]Global!#REF!</definedName>
    <definedName name="revenue_per_ATK_2010" localSheetId="2">[15]Global!#REF!</definedName>
    <definedName name="revenue_per_ATK_2010" localSheetId="26">[15]Global!#REF!</definedName>
    <definedName name="revenue_per_ATK_2010">[15]Global!#REF!</definedName>
    <definedName name="revenue_per_ATK_comm" localSheetId="4">[15]Global!#REF!</definedName>
    <definedName name="revenue_per_ATK_comm" localSheetId="15">[15]Global!#REF!</definedName>
    <definedName name="revenue_per_ATK_comm" localSheetId="22">[15]Global!#REF!</definedName>
    <definedName name="revenue_per_ATK_comm" localSheetId="5">[15]Global!#REF!</definedName>
    <definedName name="revenue_per_ATK_comm" localSheetId="9">[15]Global!#REF!</definedName>
    <definedName name="revenue_per_ATK_comm" localSheetId="2">[15]Global!#REF!</definedName>
    <definedName name="revenue_per_ATK_comm" localSheetId="26">[15]Global!#REF!</definedName>
    <definedName name="revenue_per_ATK_comm">[15]Global!#REF!</definedName>
    <definedName name="revenue_per_ATM_1985" localSheetId="4">[15]Global!#REF!</definedName>
    <definedName name="revenue_per_ATM_1985" localSheetId="15">[15]Global!#REF!</definedName>
    <definedName name="revenue_per_ATM_1985" localSheetId="22">[15]Global!#REF!</definedName>
    <definedName name="revenue_per_ATM_1985" localSheetId="5">[15]Global!#REF!</definedName>
    <definedName name="revenue_per_ATM_1985" localSheetId="9">[15]Global!#REF!</definedName>
    <definedName name="revenue_per_ATM_1985" localSheetId="2">[15]Global!#REF!</definedName>
    <definedName name="revenue_per_ATM_1985" localSheetId="26">[15]Global!#REF!</definedName>
    <definedName name="revenue_per_ATM_1985">[15]Global!#REF!</definedName>
    <definedName name="revenue_per_ATM_1986" localSheetId="4">[15]Global!#REF!</definedName>
    <definedName name="revenue_per_ATM_1986" localSheetId="15">[15]Global!#REF!</definedName>
    <definedName name="revenue_per_ATM_1986" localSheetId="22">[15]Global!#REF!</definedName>
    <definedName name="revenue_per_ATM_1986" localSheetId="5">[15]Global!#REF!</definedName>
    <definedName name="revenue_per_ATM_1986" localSheetId="9">[15]Global!#REF!</definedName>
    <definedName name="revenue_per_ATM_1986" localSheetId="2">[15]Global!#REF!</definedName>
    <definedName name="revenue_per_ATM_1986" localSheetId="26">[15]Global!#REF!</definedName>
    <definedName name="revenue_per_ATM_1986">[15]Global!#REF!</definedName>
    <definedName name="revenue_per_ATM_1987" localSheetId="4">[15]Global!#REF!</definedName>
    <definedName name="revenue_per_ATM_1987" localSheetId="15">[15]Global!#REF!</definedName>
    <definedName name="revenue_per_ATM_1987" localSheetId="22">[15]Global!#REF!</definedName>
    <definedName name="revenue_per_ATM_1987" localSheetId="5">[15]Global!#REF!</definedName>
    <definedName name="revenue_per_ATM_1987" localSheetId="9">[15]Global!#REF!</definedName>
    <definedName name="revenue_per_ATM_1987" localSheetId="2">[15]Global!#REF!</definedName>
    <definedName name="revenue_per_ATM_1987" localSheetId="26">[15]Global!#REF!</definedName>
    <definedName name="revenue_per_ATM_1987">[15]Global!#REF!</definedName>
    <definedName name="revenue_per_ATM_1988" localSheetId="4">[15]Global!#REF!</definedName>
    <definedName name="revenue_per_ATM_1988" localSheetId="15">[15]Global!#REF!</definedName>
    <definedName name="revenue_per_ATM_1988" localSheetId="22">[15]Global!#REF!</definedName>
    <definedName name="revenue_per_ATM_1988" localSheetId="5">[15]Global!#REF!</definedName>
    <definedName name="revenue_per_ATM_1988" localSheetId="9">[15]Global!#REF!</definedName>
    <definedName name="revenue_per_ATM_1988" localSheetId="2">[15]Global!#REF!</definedName>
    <definedName name="revenue_per_ATM_1988" localSheetId="26">[15]Global!#REF!</definedName>
    <definedName name="revenue_per_ATM_1988">[15]Global!#REF!</definedName>
    <definedName name="revenue_per_ATM_1989" localSheetId="4">[15]Global!#REF!</definedName>
    <definedName name="revenue_per_ATM_1989" localSheetId="15">[15]Global!#REF!</definedName>
    <definedName name="revenue_per_ATM_1989" localSheetId="22">[15]Global!#REF!</definedName>
    <definedName name="revenue_per_ATM_1989" localSheetId="5">[15]Global!#REF!</definedName>
    <definedName name="revenue_per_ATM_1989" localSheetId="9">[15]Global!#REF!</definedName>
    <definedName name="revenue_per_ATM_1989" localSheetId="2">[15]Global!#REF!</definedName>
    <definedName name="revenue_per_ATM_1989" localSheetId="26">[15]Global!#REF!</definedName>
    <definedName name="revenue_per_ATM_1989">[15]Global!#REF!</definedName>
    <definedName name="revenue_per_ATM_1990" localSheetId="4">[15]Global!#REF!</definedName>
    <definedName name="revenue_per_ATM_1990" localSheetId="15">[15]Global!#REF!</definedName>
    <definedName name="revenue_per_ATM_1990" localSheetId="22">[15]Global!#REF!</definedName>
    <definedName name="revenue_per_ATM_1990" localSheetId="5">[15]Global!#REF!</definedName>
    <definedName name="revenue_per_ATM_1990" localSheetId="9">[15]Global!#REF!</definedName>
    <definedName name="revenue_per_ATM_1990" localSheetId="2">[15]Global!#REF!</definedName>
    <definedName name="revenue_per_ATM_1990" localSheetId="26">[15]Global!#REF!</definedName>
    <definedName name="revenue_per_ATM_1990">[15]Global!#REF!</definedName>
    <definedName name="revenue_per_ATM_1991" localSheetId="4">[15]Global!#REF!</definedName>
    <definedName name="revenue_per_ATM_1991" localSheetId="15">[15]Global!#REF!</definedName>
    <definedName name="revenue_per_ATM_1991" localSheetId="22">[15]Global!#REF!</definedName>
    <definedName name="revenue_per_ATM_1991" localSheetId="5">[15]Global!#REF!</definedName>
    <definedName name="revenue_per_ATM_1991" localSheetId="9">[15]Global!#REF!</definedName>
    <definedName name="revenue_per_ATM_1991" localSheetId="2">[15]Global!#REF!</definedName>
    <definedName name="revenue_per_ATM_1991" localSheetId="26">[15]Global!#REF!</definedName>
    <definedName name="revenue_per_ATM_1991">[15]Global!#REF!</definedName>
    <definedName name="revenue_per_ATM_1992" localSheetId="4">[15]Global!#REF!</definedName>
    <definedName name="revenue_per_ATM_1992" localSheetId="15">[15]Global!#REF!</definedName>
    <definedName name="revenue_per_ATM_1992" localSheetId="22">[15]Global!#REF!</definedName>
    <definedName name="revenue_per_ATM_1992" localSheetId="5">[15]Global!#REF!</definedName>
    <definedName name="revenue_per_ATM_1992" localSheetId="9">[15]Global!#REF!</definedName>
    <definedName name="revenue_per_ATM_1992" localSheetId="2">[15]Global!#REF!</definedName>
    <definedName name="revenue_per_ATM_1992" localSheetId="26">[15]Global!#REF!</definedName>
    <definedName name="revenue_per_ATM_1992">[15]Global!#REF!</definedName>
    <definedName name="revenue_per_ATM_1993" localSheetId="4">[15]Global!#REF!</definedName>
    <definedName name="revenue_per_ATM_1993" localSheetId="15">[15]Global!#REF!</definedName>
    <definedName name="revenue_per_ATM_1993" localSheetId="22">[15]Global!#REF!</definedName>
    <definedName name="revenue_per_ATM_1993" localSheetId="5">[15]Global!#REF!</definedName>
    <definedName name="revenue_per_ATM_1993" localSheetId="9">[15]Global!#REF!</definedName>
    <definedName name="revenue_per_ATM_1993" localSheetId="2">[15]Global!#REF!</definedName>
    <definedName name="revenue_per_ATM_1993" localSheetId="26">[15]Global!#REF!</definedName>
    <definedName name="revenue_per_ATM_1993">[15]Global!#REF!</definedName>
    <definedName name="revenue_per_ATM_1994" localSheetId="4">[15]Global!#REF!</definedName>
    <definedName name="revenue_per_ATM_1994" localSheetId="15">[15]Global!#REF!</definedName>
    <definedName name="revenue_per_ATM_1994" localSheetId="22">[15]Global!#REF!</definedName>
    <definedName name="revenue_per_ATM_1994" localSheetId="5">[15]Global!#REF!</definedName>
    <definedName name="revenue_per_ATM_1994" localSheetId="9">[15]Global!#REF!</definedName>
    <definedName name="revenue_per_ATM_1994" localSheetId="2">[15]Global!#REF!</definedName>
    <definedName name="revenue_per_ATM_1994" localSheetId="26">[15]Global!#REF!</definedName>
    <definedName name="revenue_per_ATM_1994">[15]Global!#REF!</definedName>
    <definedName name="revenue_per_ATM_1995" localSheetId="4">[15]Global!#REF!</definedName>
    <definedName name="revenue_per_ATM_1995" localSheetId="15">[15]Global!#REF!</definedName>
    <definedName name="revenue_per_ATM_1995" localSheetId="22">[15]Global!#REF!</definedName>
    <definedName name="revenue_per_ATM_1995" localSheetId="5">[15]Global!#REF!</definedName>
    <definedName name="revenue_per_ATM_1995" localSheetId="9">[15]Global!#REF!</definedName>
    <definedName name="revenue_per_ATM_1995" localSheetId="2">[15]Global!#REF!</definedName>
    <definedName name="revenue_per_ATM_1995" localSheetId="26">[15]Global!#REF!</definedName>
    <definedName name="revenue_per_ATM_1995">[15]Global!#REF!</definedName>
    <definedName name="revenue_per_ATM_1996" localSheetId="4">[15]Global!#REF!</definedName>
    <definedName name="revenue_per_ATM_1996" localSheetId="15">[15]Global!#REF!</definedName>
    <definedName name="revenue_per_ATM_1996" localSheetId="22">[15]Global!#REF!</definedName>
    <definedName name="revenue_per_ATM_1996" localSheetId="5">[15]Global!#REF!</definedName>
    <definedName name="revenue_per_ATM_1996" localSheetId="9">[15]Global!#REF!</definedName>
    <definedName name="revenue_per_ATM_1996" localSheetId="2">[15]Global!#REF!</definedName>
    <definedName name="revenue_per_ATM_1996" localSheetId="26">[15]Global!#REF!</definedName>
    <definedName name="revenue_per_ATM_1996">[15]Global!#REF!</definedName>
    <definedName name="revenue_per_ATM_1997" localSheetId="4">[15]Global!#REF!</definedName>
    <definedName name="revenue_per_ATM_1997" localSheetId="15">[15]Global!#REF!</definedName>
    <definedName name="revenue_per_ATM_1997" localSheetId="22">[15]Global!#REF!</definedName>
    <definedName name="revenue_per_ATM_1997" localSheetId="5">[15]Global!#REF!</definedName>
    <definedName name="revenue_per_ATM_1997" localSheetId="9">[15]Global!#REF!</definedName>
    <definedName name="revenue_per_ATM_1997" localSheetId="2">[15]Global!#REF!</definedName>
    <definedName name="revenue_per_ATM_1997" localSheetId="26">[15]Global!#REF!</definedName>
    <definedName name="revenue_per_ATM_1997">[15]Global!#REF!</definedName>
    <definedName name="revenue_per_ATM_1998" localSheetId="4">[15]Global!#REF!</definedName>
    <definedName name="revenue_per_ATM_1998" localSheetId="15">[15]Global!#REF!</definedName>
    <definedName name="revenue_per_ATM_1998" localSheetId="22">[15]Global!#REF!</definedName>
    <definedName name="revenue_per_ATM_1998" localSheetId="5">[15]Global!#REF!</definedName>
    <definedName name="revenue_per_ATM_1998" localSheetId="9">[15]Global!#REF!</definedName>
    <definedName name="revenue_per_ATM_1998" localSheetId="2">[15]Global!#REF!</definedName>
    <definedName name="revenue_per_ATM_1998" localSheetId="26">[15]Global!#REF!</definedName>
    <definedName name="revenue_per_ATM_1998">[15]Global!#REF!</definedName>
    <definedName name="revenue_per_ATM_1999" localSheetId="4">[15]Global!#REF!</definedName>
    <definedName name="revenue_per_ATM_1999" localSheetId="15">[15]Global!#REF!</definedName>
    <definedName name="revenue_per_ATM_1999" localSheetId="22">[15]Global!#REF!</definedName>
    <definedName name="revenue_per_ATM_1999" localSheetId="5">[15]Global!#REF!</definedName>
    <definedName name="revenue_per_ATM_1999" localSheetId="9">[15]Global!#REF!</definedName>
    <definedName name="revenue_per_ATM_1999" localSheetId="2">[15]Global!#REF!</definedName>
    <definedName name="revenue_per_ATM_1999" localSheetId="26">[15]Global!#REF!</definedName>
    <definedName name="revenue_per_ATM_1999">[15]Global!#REF!</definedName>
    <definedName name="revenue_per_ATM_2000" localSheetId="4">[15]Global!#REF!</definedName>
    <definedName name="revenue_per_ATM_2000" localSheetId="15">[15]Global!#REF!</definedName>
    <definedName name="revenue_per_ATM_2000" localSheetId="22">[15]Global!#REF!</definedName>
    <definedName name="revenue_per_ATM_2000" localSheetId="5">[15]Global!#REF!</definedName>
    <definedName name="revenue_per_ATM_2000" localSheetId="9">[15]Global!#REF!</definedName>
    <definedName name="revenue_per_ATM_2000" localSheetId="2">[15]Global!#REF!</definedName>
    <definedName name="revenue_per_ATM_2000" localSheetId="26">[15]Global!#REF!</definedName>
    <definedName name="revenue_per_ATM_2000">[15]Global!#REF!</definedName>
    <definedName name="revenue_per_ATM_2001" localSheetId="4">[15]Global!#REF!</definedName>
    <definedName name="revenue_per_ATM_2001" localSheetId="15">[15]Global!#REF!</definedName>
    <definedName name="revenue_per_ATM_2001" localSheetId="22">[15]Global!#REF!</definedName>
    <definedName name="revenue_per_ATM_2001" localSheetId="5">[15]Global!#REF!</definedName>
    <definedName name="revenue_per_ATM_2001" localSheetId="9">[15]Global!#REF!</definedName>
    <definedName name="revenue_per_ATM_2001" localSheetId="2">[15]Global!#REF!</definedName>
    <definedName name="revenue_per_ATM_2001" localSheetId="26">[15]Global!#REF!</definedName>
    <definedName name="revenue_per_ATM_2001">[15]Global!#REF!</definedName>
    <definedName name="revenue_per_ATM_2002" localSheetId="4">[15]Global!#REF!</definedName>
    <definedName name="revenue_per_ATM_2002" localSheetId="15">[15]Global!#REF!</definedName>
    <definedName name="revenue_per_ATM_2002" localSheetId="22">[15]Global!#REF!</definedName>
    <definedName name="revenue_per_ATM_2002" localSheetId="5">[15]Global!#REF!</definedName>
    <definedName name="revenue_per_ATM_2002" localSheetId="9">[15]Global!#REF!</definedName>
    <definedName name="revenue_per_ATM_2002" localSheetId="2">[15]Global!#REF!</definedName>
    <definedName name="revenue_per_ATM_2002" localSheetId="26">[15]Global!#REF!</definedName>
    <definedName name="revenue_per_ATM_2002">[15]Global!#REF!</definedName>
    <definedName name="revenue_per_ATM_2003" localSheetId="4">[15]Global!#REF!</definedName>
    <definedName name="revenue_per_ATM_2003" localSheetId="15">[15]Global!#REF!</definedName>
    <definedName name="revenue_per_ATM_2003" localSheetId="22">[15]Global!#REF!</definedName>
    <definedName name="revenue_per_ATM_2003" localSheetId="5">[15]Global!#REF!</definedName>
    <definedName name="revenue_per_ATM_2003" localSheetId="9">[15]Global!#REF!</definedName>
    <definedName name="revenue_per_ATM_2003" localSheetId="2">[15]Global!#REF!</definedName>
    <definedName name="revenue_per_ATM_2003" localSheetId="26">[15]Global!#REF!</definedName>
    <definedName name="revenue_per_ATM_2003">[15]Global!#REF!</definedName>
    <definedName name="revenue_per_ATM_2004" localSheetId="4">[15]Global!#REF!</definedName>
    <definedName name="revenue_per_ATM_2004" localSheetId="15">[15]Global!#REF!</definedName>
    <definedName name="revenue_per_ATM_2004" localSheetId="22">[15]Global!#REF!</definedName>
    <definedName name="revenue_per_ATM_2004" localSheetId="5">[15]Global!#REF!</definedName>
    <definedName name="revenue_per_ATM_2004" localSheetId="9">[15]Global!#REF!</definedName>
    <definedName name="revenue_per_ATM_2004" localSheetId="2">[15]Global!#REF!</definedName>
    <definedName name="revenue_per_ATM_2004" localSheetId="26">[15]Global!#REF!</definedName>
    <definedName name="revenue_per_ATM_2004">[15]Global!#REF!</definedName>
    <definedName name="revenue_per_ATM_2005" localSheetId="4">[15]Global!#REF!</definedName>
    <definedName name="revenue_per_ATM_2005" localSheetId="15">[15]Global!#REF!</definedName>
    <definedName name="revenue_per_ATM_2005" localSheetId="22">[15]Global!#REF!</definedName>
    <definedName name="revenue_per_ATM_2005" localSheetId="5">[15]Global!#REF!</definedName>
    <definedName name="revenue_per_ATM_2005" localSheetId="9">[15]Global!#REF!</definedName>
    <definedName name="revenue_per_ATM_2005" localSheetId="2">[15]Global!#REF!</definedName>
    <definedName name="revenue_per_ATM_2005" localSheetId="26">[15]Global!#REF!</definedName>
    <definedName name="revenue_per_ATM_2005">[15]Global!#REF!</definedName>
    <definedName name="revenue_per_ATM_2006" localSheetId="4">[15]Global!#REF!</definedName>
    <definedName name="revenue_per_ATM_2006" localSheetId="15">[15]Global!#REF!</definedName>
    <definedName name="revenue_per_ATM_2006" localSheetId="22">[15]Global!#REF!</definedName>
    <definedName name="revenue_per_ATM_2006" localSheetId="5">[15]Global!#REF!</definedName>
    <definedName name="revenue_per_ATM_2006" localSheetId="9">[15]Global!#REF!</definedName>
    <definedName name="revenue_per_ATM_2006" localSheetId="2">[15]Global!#REF!</definedName>
    <definedName name="revenue_per_ATM_2006" localSheetId="26">[15]Global!#REF!</definedName>
    <definedName name="revenue_per_ATM_2006">[15]Global!#REF!</definedName>
    <definedName name="revenue_per_ATM_2007" localSheetId="4">[15]Global!#REF!</definedName>
    <definedName name="revenue_per_ATM_2007" localSheetId="15">[15]Global!#REF!</definedName>
    <definedName name="revenue_per_ATM_2007" localSheetId="22">[15]Global!#REF!</definedName>
    <definedName name="revenue_per_ATM_2007" localSheetId="5">[15]Global!#REF!</definedName>
    <definedName name="revenue_per_ATM_2007" localSheetId="9">[15]Global!#REF!</definedName>
    <definedName name="revenue_per_ATM_2007" localSheetId="2">[15]Global!#REF!</definedName>
    <definedName name="revenue_per_ATM_2007" localSheetId="26">[15]Global!#REF!</definedName>
    <definedName name="revenue_per_ATM_2007">[15]Global!#REF!</definedName>
    <definedName name="revenue_per_ATM_2008" localSheetId="4">[15]Global!#REF!</definedName>
    <definedName name="revenue_per_ATM_2008" localSheetId="15">[15]Global!#REF!</definedName>
    <definedName name="revenue_per_ATM_2008" localSheetId="22">[15]Global!#REF!</definedName>
    <definedName name="revenue_per_ATM_2008" localSheetId="5">[15]Global!#REF!</definedName>
    <definedName name="revenue_per_ATM_2008" localSheetId="9">[15]Global!#REF!</definedName>
    <definedName name="revenue_per_ATM_2008" localSheetId="2">[15]Global!#REF!</definedName>
    <definedName name="revenue_per_ATM_2008" localSheetId="26">[15]Global!#REF!</definedName>
    <definedName name="revenue_per_ATM_2008">[15]Global!#REF!</definedName>
    <definedName name="revenue_per_ATM_2009" localSheetId="4">[15]Global!#REF!</definedName>
    <definedName name="revenue_per_ATM_2009" localSheetId="15">[15]Global!#REF!</definedName>
    <definedName name="revenue_per_ATM_2009" localSheetId="22">[15]Global!#REF!</definedName>
    <definedName name="revenue_per_ATM_2009" localSheetId="5">[15]Global!#REF!</definedName>
    <definedName name="revenue_per_ATM_2009" localSheetId="9">[15]Global!#REF!</definedName>
    <definedName name="revenue_per_ATM_2009" localSheetId="2">[15]Global!#REF!</definedName>
    <definedName name="revenue_per_ATM_2009" localSheetId="26">[15]Global!#REF!</definedName>
    <definedName name="revenue_per_ATM_2009">[15]Global!#REF!</definedName>
    <definedName name="revenue_per_ATM_2010" localSheetId="4">[15]Global!#REF!</definedName>
    <definedName name="revenue_per_ATM_2010" localSheetId="15">[15]Global!#REF!</definedName>
    <definedName name="revenue_per_ATM_2010" localSheetId="22">[15]Global!#REF!</definedName>
    <definedName name="revenue_per_ATM_2010" localSheetId="5">[15]Global!#REF!</definedName>
    <definedName name="revenue_per_ATM_2010" localSheetId="9">[15]Global!#REF!</definedName>
    <definedName name="revenue_per_ATM_2010" localSheetId="2">[15]Global!#REF!</definedName>
    <definedName name="revenue_per_ATM_2010" localSheetId="26">[15]Global!#REF!</definedName>
    <definedName name="revenue_per_ATM_2010">[15]Global!#REF!</definedName>
    <definedName name="revenue_per_ATM_comm" localSheetId="4">[15]Global!#REF!</definedName>
    <definedName name="revenue_per_ATM_comm" localSheetId="15">[15]Global!#REF!</definedName>
    <definedName name="revenue_per_ATM_comm" localSheetId="22">[15]Global!#REF!</definedName>
    <definedName name="revenue_per_ATM_comm" localSheetId="5">[15]Global!#REF!</definedName>
    <definedName name="revenue_per_ATM_comm" localSheetId="9">[15]Global!#REF!</definedName>
    <definedName name="revenue_per_ATM_comm" localSheetId="2">[15]Global!#REF!</definedName>
    <definedName name="revenue_per_ATM_comm" localSheetId="26">[15]Global!#REF!</definedName>
    <definedName name="revenue_per_ATM_comm">[15]Global!#REF!</definedName>
    <definedName name="revenue_per_RPK_1985" localSheetId="4">[15]Global!#REF!</definedName>
    <definedName name="revenue_per_RPK_1985" localSheetId="15">[15]Global!#REF!</definedName>
    <definedName name="revenue_per_RPK_1985" localSheetId="22">[15]Global!#REF!</definedName>
    <definedName name="revenue_per_RPK_1985" localSheetId="5">[15]Global!#REF!</definedName>
    <definedName name="revenue_per_RPK_1985" localSheetId="9">[15]Global!#REF!</definedName>
    <definedName name="revenue_per_RPK_1985" localSheetId="2">[15]Global!#REF!</definedName>
    <definedName name="revenue_per_RPK_1985" localSheetId="26">[15]Global!#REF!</definedName>
    <definedName name="revenue_per_RPK_1985">[15]Global!#REF!</definedName>
    <definedName name="revenue_per_RPK_1986" localSheetId="4">[15]Global!#REF!</definedName>
    <definedName name="revenue_per_RPK_1986" localSheetId="15">[15]Global!#REF!</definedName>
    <definedName name="revenue_per_RPK_1986" localSheetId="22">[15]Global!#REF!</definedName>
    <definedName name="revenue_per_RPK_1986" localSheetId="5">[15]Global!#REF!</definedName>
    <definedName name="revenue_per_RPK_1986" localSheetId="9">[15]Global!#REF!</definedName>
    <definedName name="revenue_per_RPK_1986" localSheetId="2">[15]Global!#REF!</definedName>
    <definedName name="revenue_per_RPK_1986" localSheetId="26">[15]Global!#REF!</definedName>
    <definedName name="revenue_per_RPK_1986">[15]Global!#REF!</definedName>
    <definedName name="revenue_per_RPK_1987" localSheetId="4">[15]Global!#REF!</definedName>
    <definedName name="revenue_per_RPK_1987" localSheetId="15">[15]Global!#REF!</definedName>
    <definedName name="revenue_per_RPK_1987" localSheetId="22">[15]Global!#REF!</definedName>
    <definedName name="revenue_per_RPK_1987" localSheetId="5">[15]Global!#REF!</definedName>
    <definedName name="revenue_per_RPK_1987" localSheetId="9">[15]Global!#REF!</definedName>
    <definedName name="revenue_per_RPK_1987" localSheetId="2">[15]Global!#REF!</definedName>
    <definedName name="revenue_per_RPK_1987" localSheetId="26">[15]Global!#REF!</definedName>
    <definedName name="revenue_per_RPK_1987">[15]Global!#REF!</definedName>
    <definedName name="revenue_per_RPK_1988" localSheetId="4">[15]Global!#REF!</definedName>
    <definedName name="revenue_per_RPK_1988" localSheetId="15">[15]Global!#REF!</definedName>
    <definedName name="revenue_per_RPK_1988" localSheetId="22">[15]Global!#REF!</definedName>
    <definedName name="revenue_per_RPK_1988" localSheetId="5">[15]Global!#REF!</definedName>
    <definedName name="revenue_per_RPK_1988" localSheetId="9">[15]Global!#REF!</definedName>
    <definedName name="revenue_per_RPK_1988" localSheetId="2">[15]Global!#REF!</definedName>
    <definedName name="revenue_per_RPK_1988" localSheetId="26">[15]Global!#REF!</definedName>
    <definedName name="revenue_per_RPK_1988">[15]Global!#REF!</definedName>
    <definedName name="revenue_per_RPK_1989" localSheetId="4">[15]Global!#REF!</definedName>
    <definedName name="revenue_per_RPK_1989" localSheetId="15">[15]Global!#REF!</definedName>
    <definedName name="revenue_per_RPK_1989" localSheetId="22">[15]Global!#REF!</definedName>
    <definedName name="revenue_per_RPK_1989" localSheetId="5">[15]Global!#REF!</definedName>
    <definedName name="revenue_per_RPK_1989" localSheetId="9">[15]Global!#REF!</definedName>
    <definedName name="revenue_per_RPK_1989" localSheetId="2">[15]Global!#REF!</definedName>
    <definedName name="revenue_per_RPK_1989" localSheetId="26">[15]Global!#REF!</definedName>
    <definedName name="revenue_per_RPK_1989">[15]Global!#REF!</definedName>
    <definedName name="revenue_per_RPK_1990" localSheetId="4">[15]Global!#REF!</definedName>
    <definedName name="revenue_per_RPK_1990" localSheetId="15">[15]Global!#REF!</definedName>
    <definedName name="revenue_per_RPK_1990" localSheetId="22">[15]Global!#REF!</definedName>
    <definedName name="revenue_per_RPK_1990" localSheetId="5">[15]Global!#REF!</definedName>
    <definedName name="revenue_per_RPK_1990" localSheetId="9">[15]Global!#REF!</definedName>
    <definedName name="revenue_per_RPK_1990" localSheetId="2">[15]Global!#REF!</definedName>
    <definedName name="revenue_per_RPK_1990" localSheetId="26">[15]Global!#REF!</definedName>
    <definedName name="revenue_per_RPK_1990">[15]Global!#REF!</definedName>
    <definedName name="revenue_per_RPK_1991" localSheetId="4">[15]Global!#REF!</definedName>
    <definedName name="revenue_per_RPK_1991" localSheetId="15">[15]Global!#REF!</definedName>
    <definedName name="revenue_per_RPK_1991" localSheetId="22">[15]Global!#REF!</definedName>
    <definedName name="revenue_per_RPK_1991" localSheetId="5">[15]Global!#REF!</definedName>
    <definedName name="revenue_per_RPK_1991" localSheetId="9">[15]Global!#REF!</definedName>
    <definedName name="revenue_per_RPK_1991" localSheetId="2">[15]Global!#REF!</definedName>
    <definedName name="revenue_per_RPK_1991" localSheetId="26">[15]Global!#REF!</definedName>
    <definedName name="revenue_per_RPK_1991">[15]Global!#REF!</definedName>
    <definedName name="revenue_per_RPK_1992" localSheetId="4">[15]Global!#REF!</definedName>
    <definedName name="revenue_per_RPK_1992" localSheetId="15">[15]Global!#REF!</definedName>
    <definedName name="revenue_per_RPK_1992" localSheetId="22">[15]Global!#REF!</definedName>
    <definedName name="revenue_per_RPK_1992" localSheetId="5">[15]Global!#REF!</definedName>
    <definedName name="revenue_per_RPK_1992" localSheetId="9">[15]Global!#REF!</definedName>
    <definedName name="revenue_per_RPK_1992" localSheetId="2">[15]Global!#REF!</definedName>
    <definedName name="revenue_per_RPK_1992" localSheetId="26">[15]Global!#REF!</definedName>
    <definedName name="revenue_per_RPK_1992">[15]Global!#REF!</definedName>
    <definedName name="revenue_per_RPK_1993" localSheetId="4">[15]Global!#REF!</definedName>
    <definedName name="revenue_per_RPK_1993" localSheetId="15">[15]Global!#REF!</definedName>
    <definedName name="revenue_per_RPK_1993" localSheetId="22">[15]Global!#REF!</definedName>
    <definedName name="revenue_per_RPK_1993" localSheetId="5">[15]Global!#REF!</definedName>
    <definedName name="revenue_per_RPK_1993" localSheetId="9">[15]Global!#REF!</definedName>
    <definedName name="revenue_per_RPK_1993" localSheetId="2">[15]Global!#REF!</definedName>
    <definedName name="revenue_per_RPK_1993" localSheetId="26">[15]Global!#REF!</definedName>
    <definedName name="revenue_per_RPK_1993">[15]Global!#REF!</definedName>
    <definedName name="revenue_per_RPK_1994" localSheetId="4">[15]Global!#REF!</definedName>
    <definedName name="revenue_per_RPK_1994" localSheetId="15">[15]Global!#REF!</definedName>
    <definedName name="revenue_per_RPK_1994" localSheetId="22">[15]Global!#REF!</definedName>
    <definedName name="revenue_per_RPK_1994" localSheetId="5">[15]Global!#REF!</definedName>
    <definedName name="revenue_per_RPK_1994" localSheetId="9">[15]Global!#REF!</definedName>
    <definedName name="revenue_per_RPK_1994" localSheetId="2">[15]Global!#REF!</definedName>
    <definedName name="revenue_per_RPK_1994" localSheetId="26">[15]Global!#REF!</definedName>
    <definedName name="revenue_per_RPK_1994">[15]Global!#REF!</definedName>
    <definedName name="revenue_per_RPK_1995" localSheetId="4">[15]Global!#REF!</definedName>
    <definedName name="revenue_per_RPK_1995" localSheetId="15">[15]Global!#REF!</definedName>
    <definedName name="revenue_per_RPK_1995" localSheetId="22">[15]Global!#REF!</definedName>
    <definedName name="revenue_per_RPK_1995" localSheetId="5">[15]Global!#REF!</definedName>
    <definedName name="revenue_per_RPK_1995" localSheetId="9">[15]Global!#REF!</definedName>
    <definedName name="revenue_per_RPK_1995" localSheetId="2">[15]Global!#REF!</definedName>
    <definedName name="revenue_per_RPK_1995" localSheetId="26">[15]Global!#REF!</definedName>
    <definedName name="revenue_per_RPK_1995">[15]Global!#REF!</definedName>
    <definedName name="revenue_per_RPK_1996" localSheetId="4">[15]Global!#REF!</definedName>
    <definedName name="revenue_per_RPK_1996" localSheetId="15">[15]Global!#REF!</definedName>
    <definedName name="revenue_per_RPK_1996" localSheetId="22">[15]Global!#REF!</definedName>
    <definedName name="revenue_per_RPK_1996" localSheetId="5">[15]Global!#REF!</definedName>
    <definedName name="revenue_per_RPK_1996" localSheetId="9">[15]Global!#REF!</definedName>
    <definedName name="revenue_per_RPK_1996" localSheetId="2">[15]Global!#REF!</definedName>
    <definedName name="revenue_per_RPK_1996" localSheetId="26">[15]Global!#REF!</definedName>
    <definedName name="revenue_per_RPK_1996">[15]Global!#REF!</definedName>
    <definedName name="revenue_per_RPK_1997" localSheetId="4">[15]Global!#REF!</definedName>
    <definedName name="revenue_per_RPK_1997" localSheetId="15">[15]Global!#REF!</definedName>
    <definedName name="revenue_per_RPK_1997" localSheetId="22">[15]Global!#REF!</definedName>
    <definedName name="revenue_per_RPK_1997" localSheetId="5">[15]Global!#REF!</definedName>
    <definedName name="revenue_per_RPK_1997" localSheetId="9">[15]Global!#REF!</definedName>
    <definedName name="revenue_per_RPK_1997" localSheetId="2">[15]Global!#REF!</definedName>
    <definedName name="revenue_per_RPK_1997" localSheetId="26">[15]Global!#REF!</definedName>
    <definedName name="revenue_per_RPK_1997">[15]Global!#REF!</definedName>
    <definedName name="revenue_per_RPK_1998" localSheetId="4">[15]Global!#REF!</definedName>
    <definedName name="revenue_per_RPK_1998" localSheetId="15">[15]Global!#REF!</definedName>
    <definedName name="revenue_per_RPK_1998" localSheetId="22">[15]Global!#REF!</definedName>
    <definedName name="revenue_per_RPK_1998" localSheetId="5">[15]Global!#REF!</definedName>
    <definedName name="revenue_per_RPK_1998" localSheetId="9">[15]Global!#REF!</definedName>
    <definedName name="revenue_per_RPK_1998" localSheetId="2">[15]Global!#REF!</definedName>
    <definedName name="revenue_per_RPK_1998" localSheetId="26">[15]Global!#REF!</definedName>
    <definedName name="revenue_per_RPK_1998">[15]Global!#REF!</definedName>
    <definedName name="revenue_per_RPK_1999" localSheetId="4">[15]Global!#REF!</definedName>
    <definedName name="revenue_per_RPK_1999" localSheetId="15">[15]Global!#REF!</definedName>
    <definedName name="revenue_per_RPK_1999" localSheetId="22">[15]Global!#REF!</definedName>
    <definedName name="revenue_per_RPK_1999" localSheetId="5">[15]Global!#REF!</definedName>
    <definedName name="revenue_per_RPK_1999" localSheetId="9">[15]Global!#REF!</definedName>
    <definedName name="revenue_per_RPK_1999" localSheetId="2">[15]Global!#REF!</definedName>
    <definedName name="revenue_per_RPK_1999" localSheetId="26">[15]Global!#REF!</definedName>
    <definedName name="revenue_per_RPK_1999">[15]Global!#REF!</definedName>
    <definedName name="revenue_per_RPK_2000" localSheetId="4">[15]Global!#REF!</definedName>
    <definedName name="revenue_per_RPK_2000" localSheetId="15">[15]Global!#REF!</definedName>
    <definedName name="revenue_per_RPK_2000" localSheetId="22">[15]Global!#REF!</definedName>
    <definedName name="revenue_per_RPK_2000" localSheetId="5">[15]Global!#REF!</definedName>
    <definedName name="revenue_per_RPK_2000" localSheetId="9">[15]Global!#REF!</definedName>
    <definedName name="revenue_per_RPK_2000" localSheetId="2">[15]Global!#REF!</definedName>
    <definedName name="revenue_per_RPK_2000" localSheetId="26">[15]Global!#REF!</definedName>
    <definedName name="revenue_per_RPK_2000">[15]Global!#REF!</definedName>
    <definedName name="revenue_per_RPK_2001" localSheetId="4">[15]Global!#REF!</definedName>
    <definedName name="revenue_per_RPK_2001" localSheetId="15">[15]Global!#REF!</definedName>
    <definedName name="revenue_per_RPK_2001" localSheetId="22">[15]Global!#REF!</definedName>
    <definedName name="revenue_per_RPK_2001" localSheetId="5">[15]Global!#REF!</definedName>
    <definedName name="revenue_per_RPK_2001" localSheetId="9">[15]Global!#REF!</definedName>
    <definedName name="revenue_per_RPK_2001" localSheetId="2">[15]Global!#REF!</definedName>
    <definedName name="revenue_per_RPK_2001" localSheetId="26">[15]Global!#REF!</definedName>
    <definedName name="revenue_per_RPK_2001">[15]Global!#REF!</definedName>
    <definedName name="revenue_per_RPK_2002" localSheetId="4">[15]Global!#REF!</definedName>
    <definedName name="revenue_per_RPK_2002" localSheetId="15">[15]Global!#REF!</definedName>
    <definedName name="revenue_per_RPK_2002" localSheetId="22">[15]Global!#REF!</definedName>
    <definedName name="revenue_per_RPK_2002" localSheetId="5">[15]Global!#REF!</definedName>
    <definedName name="revenue_per_RPK_2002" localSheetId="9">[15]Global!#REF!</definedName>
    <definedName name="revenue_per_RPK_2002" localSheetId="2">[15]Global!#REF!</definedName>
    <definedName name="revenue_per_RPK_2002" localSheetId="26">[15]Global!#REF!</definedName>
    <definedName name="revenue_per_RPK_2002">[15]Global!#REF!</definedName>
    <definedName name="revenue_per_RPK_2003" localSheetId="4">[15]Global!#REF!</definedName>
    <definedName name="revenue_per_RPK_2003" localSheetId="15">[15]Global!#REF!</definedName>
    <definedName name="revenue_per_RPK_2003" localSheetId="22">[15]Global!#REF!</definedName>
    <definedName name="revenue_per_RPK_2003" localSheetId="5">[15]Global!#REF!</definedName>
    <definedName name="revenue_per_RPK_2003" localSheetId="9">[15]Global!#REF!</definedName>
    <definedName name="revenue_per_RPK_2003" localSheetId="2">[15]Global!#REF!</definedName>
    <definedName name="revenue_per_RPK_2003" localSheetId="26">[15]Global!#REF!</definedName>
    <definedName name="revenue_per_RPK_2003">[15]Global!#REF!</definedName>
    <definedName name="revenue_per_RPK_2004" localSheetId="4">[15]Global!#REF!</definedName>
    <definedName name="revenue_per_RPK_2004" localSheetId="15">[15]Global!#REF!</definedName>
    <definedName name="revenue_per_RPK_2004" localSheetId="22">[15]Global!#REF!</definedName>
    <definedName name="revenue_per_RPK_2004" localSheetId="5">[15]Global!#REF!</definedName>
    <definedName name="revenue_per_RPK_2004" localSheetId="9">[15]Global!#REF!</definedName>
    <definedName name="revenue_per_RPK_2004" localSheetId="2">[15]Global!#REF!</definedName>
    <definedName name="revenue_per_RPK_2004" localSheetId="26">[15]Global!#REF!</definedName>
    <definedName name="revenue_per_RPK_2004">[15]Global!#REF!</definedName>
    <definedName name="revenue_per_RPK_2005" localSheetId="4">[15]Global!#REF!</definedName>
    <definedName name="revenue_per_RPK_2005" localSheetId="15">[15]Global!#REF!</definedName>
    <definedName name="revenue_per_RPK_2005" localSheetId="22">[15]Global!#REF!</definedName>
    <definedName name="revenue_per_RPK_2005" localSheetId="5">[15]Global!#REF!</definedName>
    <definedName name="revenue_per_RPK_2005" localSheetId="9">[15]Global!#REF!</definedName>
    <definedName name="revenue_per_RPK_2005" localSheetId="2">[15]Global!#REF!</definedName>
    <definedName name="revenue_per_RPK_2005" localSheetId="26">[15]Global!#REF!</definedName>
    <definedName name="revenue_per_RPK_2005">[15]Global!#REF!</definedName>
    <definedName name="revenue_per_RPK_2006" localSheetId="4">[15]Global!#REF!</definedName>
    <definedName name="revenue_per_RPK_2006" localSheetId="15">[15]Global!#REF!</definedName>
    <definedName name="revenue_per_RPK_2006" localSheetId="22">[15]Global!#REF!</definedName>
    <definedName name="revenue_per_RPK_2006" localSheetId="5">[15]Global!#REF!</definedName>
    <definedName name="revenue_per_RPK_2006" localSheetId="9">[15]Global!#REF!</definedName>
    <definedName name="revenue_per_RPK_2006" localSheetId="2">[15]Global!#REF!</definedName>
    <definedName name="revenue_per_RPK_2006" localSheetId="26">[15]Global!#REF!</definedName>
    <definedName name="revenue_per_RPK_2006">[15]Global!#REF!</definedName>
    <definedName name="revenue_per_RPK_2007" localSheetId="4">[15]Global!#REF!</definedName>
    <definedName name="revenue_per_RPK_2007" localSheetId="15">[15]Global!#REF!</definedName>
    <definedName name="revenue_per_RPK_2007" localSheetId="22">[15]Global!#REF!</definedName>
    <definedName name="revenue_per_RPK_2007" localSheetId="5">[15]Global!#REF!</definedName>
    <definedName name="revenue_per_RPK_2007" localSheetId="9">[15]Global!#REF!</definedName>
    <definedName name="revenue_per_RPK_2007" localSheetId="2">[15]Global!#REF!</definedName>
    <definedName name="revenue_per_RPK_2007" localSheetId="26">[15]Global!#REF!</definedName>
    <definedName name="revenue_per_RPK_2007">[15]Global!#REF!</definedName>
    <definedName name="revenue_per_RPK_2008" localSheetId="4">[15]Global!#REF!</definedName>
    <definedName name="revenue_per_RPK_2008" localSheetId="15">[15]Global!#REF!</definedName>
    <definedName name="revenue_per_RPK_2008" localSheetId="22">[15]Global!#REF!</definedName>
    <definedName name="revenue_per_RPK_2008" localSheetId="5">[15]Global!#REF!</definedName>
    <definedName name="revenue_per_RPK_2008" localSheetId="9">[15]Global!#REF!</definedName>
    <definedName name="revenue_per_RPK_2008" localSheetId="2">[15]Global!#REF!</definedName>
    <definedName name="revenue_per_RPK_2008" localSheetId="26">[15]Global!#REF!</definedName>
    <definedName name="revenue_per_RPK_2008">[15]Global!#REF!</definedName>
    <definedName name="revenue_per_RPK_2009" localSheetId="4">[15]Global!#REF!</definedName>
    <definedName name="revenue_per_RPK_2009" localSheetId="15">[15]Global!#REF!</definedName>
    <definedName name="revenue_per_RPK_2009" localSheetId="22">[15]Global!#REF!</definedName>
    <definedName name="revenue_per_RPK_2009" localSheetId="5">[15]Global!#REF!</definedName>
    <definedName name="revenue_per_RPK_2009" localSheetId="9">[15]Global!#REF!</definedName>
    <definedName name="revenue_per_RPK_2009" localSheetId="2">[15]Global!#REF!</definedName>
    <definedName name="revenue_per_RPK_2009" localSheetId="26">[15]Global!#REF!</definedName>
    <definedName name="revenue_per_RPK_2009">[15]Global!#REF!</definedName>
    <definedName name="revenue_per_RPK_2010" localSheetId="4">[15]Global!#REF!</definedName>
    <definedName name="revenue_per_RPK_2010" localSheetId="15">[15]Global!#REF!</definedName>
    <definedName name="revenue_per_RPK_2010" localSheetId="22">[15]Global!#REF!</definedName>
    <definedName name="revenue_per_RPK_2010" localSheetId="5">[15]Global!#REF!</definedName>
    <definedName name="revenue_per_RPK_2010" localSheetId="9">[15]Global!#REF!</definedName>
    <definedName name="revenue_per_RPK_2010" localSheetId="2">[15]Global!#REF!</definedName>
    <definedName name="revenue_per_RPK_2010" localSheetId="26">[15]Global!#REF!</definedName>
    <definedName name="revenue_per_RPK_2010">[15]Global!#REF!</definedName>
    <definedName name="revenue_per_RPK_comm" localSheetId="4">[15]Global!#REF!</definedName>
    <definedName name="revenue_per_RPK_comm" localSheetId="15">[15]Global!#REF!</definedName>
    <definedName name="revenue_per_RPK_comm" localSheetId="22">[15]Global!#REF!</definedName>
    <definedName name="revenue_per_RPK_comm" localSheetId="5">[15]Global!#REF!</definedName>
    <definedName name="revenue_per_RPK_comm" localSheetId="9">[15]Global!#REF!</definedName>
    <definedName name="revenue_per_RPK_comm" localSheetId="2">[15]Global!#REF!</definedName>
    <definedName name="revenue_per_RPK_comm" localSheetId="26">[15]Global!#REF!</definedName>
    <definedName name="revenue_per_RPK_comm">[15]Global!#REF!</definedName>
    <definedName name="revenue_per_RPM_1985" localSheetId="4">[15]Global!#REF!</definedName>
    <definedName name="revenue_per_RPM_1985" localSheetId="15">[15]Global!#REF!</definedName>
    <definedName name="revenue_per_RPM_1985" localSheetId="22">[15]Global!#REF!</definedName>
    <definedName name="revenue_per_RPM_1985" localSheetId="5">[15]Global!#REF!</definedName>
    <definedName name="revenue_per_RPM_1985" localSheetId="9">[15]Global!#REF!</definedName>
    <definedName name="revenue_per_RPM_1985" localSheetId="2">[15]Global!#REF!</definedName>
    <definedName name="revenue_per_RPM_1985" localSheetId="26">[15]Global!#REF!</definedName>
    <definedName name="revenue_per_RPM_1985">[15]Global!#REF!</definedName>
    <definedName name="revenue_per_RPM_1986" localSheetId="4">[15]Global!#REF!</definedName>
    <definedName name="revenue_per_RPM_1986" localSheetId="15">[15]Global!#REF!</definedName>
    <definedName name="revenue_per_RPM_1986" localSheetId="22">[15]Global!#REF!</definedName>
    <definedName name="revenue_per_RPM_1986" localSheetId="5">[15]Global!#REF!</definedName>
    <definedName name="revenue_per_RPM_1986" localSheetId="9">[15]Global!#REF!</definedName>
    <definedName name="revenue_per_RPM_1986" localSheetId="2">[15]Global!#REF!</definedName>
    <definedName name="revenue_per_RPM_1986" localSheetId="26">[15]Global!#REF!</definedName>
    <definedName name="revenue_per_RPM_1986">[15]Global!#REF!</definedName>
    <definedName name="revenue_per_RPM_1987" localSheetId="4">[15]Global!#REF!</definedName>
    <definedName name="revenue_per_RPM_1987" localSheetId="15">[15]Global!#REF!</definedName>
    <definedName name="revenue_per_RPM_1987" localSheetId="22">[15]Global!#REF!</definedName>
    <definedName name="revenue_per_RPM_1987" localSheetId="5">[15]Global!#REF!</definedName>
    <definedName name="revenue_per_RPM_1987" localSheetId="9">[15]Global!#REF!</definedName>
    <definedName name="revenue_per_RPM_1987" localSheetId="2">[15]Global!#REF!</definedName>
    <definedName name="revenue_per_RPM_1987" localSheetId="26">[15]Global!#REF!</definedName>
    <definedName name="revenue_per_RPM_1987">[15]Global!#REF!</definedName>
    <definedName name="revenue_per_RPM_1988" localSheetId="4">[15]Global!#REF!</definedName>
    <definedName name="revenue_per_RPM_1988" localSheetId="15">[15]Global!#REF!</definedName>
    <definedName name="revenue_per_RPM_1988" localSheetId="22">[15]Global!#REF!</definedName>
    <definedName name="revenue_per_RPM_1988" localSheetId="5">[15]Global!#REF!</definedName>
    <definedName name="revenue_per_RPM_1988" localSheetId="9">[15]Global!#REF!</definedName>
    <definedName name="revenue_per_RPM_1988" localSheetId="2">[15]Global!#REF!</definedName>
    <definedName name="revenue_per_RPM_1988" localSheetId="26">[15]Global!#REF!</definedName>
    <definedName name="revenue_per_RPM_1988">[15]Global!#REF!</definedName>
    <definedName name="revenue_per_RPM_1989" localSheetId="4">[15]Global!#REF!</definedName>
    <definedName name="revenue_per_RPM_1989" localSheetId="15">[15]Global!#REF!</definedName>
    <definedName name="revenue_per_RPM_1989" localSheetId="22">[15]Global!#REF!</definedName>
    <definedName name="revenue_per_RPM_1989" localSheetId="5">[15]Global!#REF!</definedName>
    <definedName name="revenue_per_RPM_1989" localSheetId="9">[15]Global!#REF!</definedName>
    <definedName name="revenue_per_RPM_1989" localSheetId="2">[15]Global!#REF!</definedName>
    <definedName name="revenue_per_RPM_1989" localSheetId="26">[15]Global!#REF!</definedName>
    <definedName name="revenue_per_RPM_1989">[15]Global!#REF!</definedName>
    <definedName name="revenue_per_RPM_1990" localSheetId="4">[15]Global!#REF!</definedName>
    <definedName name="revenue_per_RPM_1990" localSheetId="15">[15]Global!#REF!</definedName>
    <definedName name="revenue_per_RPM_1990" localSheetId="22">[15]Global!#REF!</definedName>
    <definedName name="revenue_per_RPM_1990" localSheetId="5">[15]Global!#REF!</definedName>
    <definedName name="revenue_per_RPM_1990" localSheetId="9">[15]Global!#REF!</definedName>
    <definedName name="revenue_per_RPM_1990" localSheetId="2">[15]Global!#REF!</definedName>
    <definedName name="revenue_per_RPM_1990" localSheetId="26">[15]Global!#REF!</definedName>
    <definedName name="revenue_per_RPM_1990">[15]Global!#REF!</definedName>
    <definedName name="revenue_per_RPM_1991" localSheetId="4">[15]Global!#REF!</definedName>
    <definedName name="revenue_per_RPM_1991" localSheetId="15">[15]Global!#REF!</definedName>
    <definedName name="revenue_per_RPM_1991" localSheetId="22">[15]Global!#REF!</definedName>
    <definedName name="revenue_per_RPM_1991" localSheetId="5">[15]Global!#REF!</definedName>
    <definedName name="revenue_per_RPM_1991" localSheetId="9">[15]Global!#REF!</definedName>
    <definedName name="revenue_per_RPM_1991" localSheetId="2">[15]Global!#REF!</definedName>
    <definedName name="revenue_per_RPM_1991" localSheetId="26">[15]Global!#REF!</definedName>
    <definedName name="revenue_per_RPM_1991">[15]Global!#REF!</definedName>
    <definedName name="revenue_per_RPM_1992" localSheetId="4">[15]Global!#REF!</definedName>
    <definedName name="revenue_per_RPM_1992" localSheetId="15">[15]Global!#REF!</definedName>
    <definedName name="revenue_per_RPM_1992" localSheetId="22">[15]Global!#REF!</definedName>
    <definedName name="revenue_per_RPM_1992" localSheetId="5">[15]Global!#REF!</definedName>
    <definedName name="revenue_per_RPM_1992" localSheetId="9">[15]Global!#REF!</definedName>
    <definedName name="revenue_per_RPM_1992" localSheetId="2">[15]Global!#REF!</definedName>
    <definedName name="revenue_per_RPM_1992" localSheetId="26">[15]Global!#REF!</definedName>
    <definedName name="revenue_per_RPM_1992">[15]Global!#REF!</definedName>
    <definedName name="revenue_per_RPM_1993" localSheetId="4">[15]Global!#REF!</definedName>
    <definedName name="revenue_per_RPM_1993" localSheetId="15">[15]Global!#REF!</definedName>
    <definedName name="revenue_per_RPM_1993" localSheetId="22">[15]Global!#REF!</definedName>
    <definedName name="revenue_per_RPM_1993" localSheetId="5">[15]Global!#REF!</definedName>
    <definedName name="revenue_per_RPM_1993" localSheetId="9">[15]Global!#REF!</definedName>
    <definedName name="revenue_per_RPM_1993" localSheetId="2">[15]Global!#REF!</definedName>
    <definedName name="revenue_per_RPM_1993" localSheetId="26">[15]Global!#REF!</definedName>
    <definedName name="revenue_per_RPM_1993">[15]Global!#REF!</definedName>
    <definedName name="revenue_per_RPM_1994" localSheetId="4">[15]Global!#REF!</definedName>
    <definedName name="revenue_per_RPM_1994" localSheetId="15">[15]Global!#REF!</definedName>
    <definedName name="revenue_per_RPM_1994" localSheetId="22">[15]Global!#REF!</definedName>
    <definedName name="revenue_per_RPM_1994" localSheetId="5">[15]Global!#REF!</definedName>
    <definedName name="revenue_per_RPM_1994" localSheetId="9">[15]Global!#REF!</definedName>
    <definedName name="revenue_per_RPM_1994" localSheetId="2">[15]Global!#REF!</definedName>
    <definedName name="revenue_per_RPM_1994" localSheetId="26">[15]Global!#REF!</definedName>
    <definedName name="revenue_per_RPM_1994">[15]Global!#REF!</definedName>
    <definedName name="revenue_per_RPM_1995" localSheetId="4">[15]Global!#REF!</definedName>
    <definedName name="revenue_per_RPM_1995" localSheetId="15">[15]Global!#REF!</definedName>
    <definedName name="revenue_per_RPM_1995" localSheetId="22">[15]Global!#REF!</definedName>
    <definedName name="revenue_per_RPM_1995" localSheetId="5">[15]Global!#REF!</definedName>
    <definedName name="revenue_per_RPM_1995" localSheetId="9">[15]Global!#REF!</definedName>
    <definedName name="revenue_per_RPM_1995" localSheetId="2">[15]Global!#REF!</definedName>
    <definedName name="revenue_per_RPM_1995" localSheetId="26">[15]Global!#REF!</definedName>
    <definedName name="revenue_per_RPM_1995">[15]Global!#REF!</definedName>
    <definedName name="revenue_per_RPM_1996" localSheetId="4">[15]Global!#REF!</definedName>
    <definedName name="revenue_per_RPM_1996" localSheetId="15">[15]Global!#REF!</definedName>
    <definedName name="revenue_per_RPM_1996" localSheetId="22">[15]Global!#REF!</definedName>
    <definedName name="revenue_per_RPM_1996" localSheetId="5">[15]Global!#REF!</definedName>
    <definedName name="revenue_per_RPM_1996" localSheetId="9">[15]Global!#REF!</definedName>
    <definedName name="revenue_per_RPM_1996" localSheetId="2">[15]Global!#REF!</definedName>
    <definedName name="revenue_per_RPM_1996" localSheetId="26">[15]Global!#REF!</definedName>
    <definedName name="revenue_per_RPM_1996">[15]Global!#REF!</definedName>
    <definedName name="revenue_per_RPM_1997" localSheetId="4">[15]Global!#REF!</definedName>
    <definedName name="revenue_per_RPM_1997" localSheetId="15">[15]Global!#REF!</definedName>
    <definedName name="revenue_per_RPM_1997" localSheetId="22">[15]Global!#REF!</definedName>
    <definedName name="revenue_per_RPM_1997" localSheetId="5">[15]Global!#REF!</definedName>
    <definedName name="revenue_per_RPM_1997" localSheetId="9">[15]Global!#REF!</definedName>
    <definedName name="revenue_per_RPM_1997" localSheetId="2">[15]Global!#REF!</definedName>
    <definedName name="revenue_per_RPM_1997" localSheetId="26">[15]Global!#REF!</definedName>
    <definedName name="revenue_per_RPM_1997">[15]Global!#REF!</definedName>
    <definedName name="revenue_per_RPM_1998" localSheetId="4">[15]Global!#REF!</definedName>
    <definedName name="revenue_per_RPM_1998" localSheetId="15">[15]Global!#REF!</definedName>
    <definedName name="revenue_per_RPM_1998" localSheetId="22">[15]Global!#REF!</definedName>
    <definedName name="revenue_per_RPM_1998" localSheetId="5">[15]Global!#REF!</definedName>
    <definedName name="revenue_per_RPM_1998" localSheetId="9">[15]Global!#REF!</definedName>
    <definedName name="revenue_per_RPM_1998" localSheetId="2">[15]Global!#REF!</definedName>
    <definedName name="revenue_per_RPM_1998" localSheetId="26">[15]Global!#REF!</definedName>
    <definedName name="revenue_per_RPM_1998">[15]Global!#REF!</definedName>
    <definedName name="revenue_per_RPM_1999" localSheetId="4">[15]Global!#REF!</definedName>
    <definedName name="revenue_per_RPM_1999" localSheetId="15">[15]Global!#REF!</definedName>
    <definedName name="revenue_per_RPM_1999" localSheetId="22">[15]Global!#REF!</definedName>
    <definedName name="revenue_per_RPM_1999" localSheetId="5">[15]Global!#REF!</definedName>
    <definedName name="revenue_per_RPM_1999" localSheetId="9">[15]Global!#REF!</definedName>
    <definedName name="revenue_per_RPM_1999" localSheetId="2">[15]Global!#REF!</definedName>
    <definedName name="revenue_per_RPM_1999" localSheetId="26">[15]Global!#REF!</definedName>
    <definedName name="revenue_per_RPM_1999">[15]Global!#REF!</definedName>
    <definedName name="revenue_per_RPM_2000" localSheetId="4">[15]Global!#REF!</definedName>
    <definedName name="revenue_per_RPM_2000" localSheetId="15">[15]Global!#REF!</definedName>
    <definedName name="revenue_per_RPM_2000" localSheetId="22">[15]Global!#REF!</definedName>
    <definedName name="revenue_per_RPM_2000" localSheetId="5">[15]Global!#REF!</definedName>
    <definedName name="revenue_per_RPM_2000" localSheetId="9">[15]Global!#REF!</definedName>
    <definedName name="revenue_per_RPM_2000" localSheetId="2">[15]Global!#REF!</definedName>
    <definedName name="revenue_per_RPM_2000" localSheetId="26">[15]Global!#REF!</definedName>
    <definedName name="revenue_per_RPM_2000">[15]Global!#REF!</definedName>
    <definedName name="revenue_per_RPM_2001" localSheetId="4">[15]Global!#REF!</definedName>
    <definedName name="revenue_per_RPM_2001" localSheetId="15">[15]Global!#REF!</definedName>
    <definedName name="revenue_per_RPM_2001" localSheetId="22">[15]Global!#REF!</definedName>
    <definedName name="revenue_per_RPM_2001" localSheetId="5">[15]Global!#REF!</definedName>
    <definedName name="revenue_per_RPM_2001" localSheetId="9">[15]Global!#REF!</definedName>
    <definedName name="revenue_per_RPM_2001" localSheetId="2">[15]Global!#REF!</definedName>
    <definedName name="revenue_per_RPM_2001" localSheetId="26">[15]Global!#REF!</definedName>
    <definedName name="revenue_per_RPM_2001">[15]Global!#REF!</definedName>
    <definedName name="revenue_per_RPM_2002" localSheetId="4">[15]Global!#REF!</definedName>
    <definedName name="revenue_per_RPM_2002" localSheetId="15">[15]Global!#REF!</definedName>
    <definedName name="revenue_per_RPM_2002" localSheetId="22">[15]Global!#REF!</definedName>
    <definedName name="revenue_per_RPM_2002" localSheetId="5">[15]Global!#REF!</definedName>
    <definedName name="revenue_per_RPM_2002" localSheetId="9">[15]Global!#REF!</definedName>
    <definedName name="revenue_per_RPM_2002" localSheetId="2">[15]Global!#REF!</definedName>
    <definedName name="revenue_per_RPM_2002" localSheetId="26">[15]Global!#REF!</definedName>
    <definedName name="revenue_per_RPM_2002">[15]Global!#REF!</definedName>
    <definedName name="revenue_per_RPM_2003" localSheetId="4">[15]Global!#REF!</definedName>
    <definedName name="revenue_per_RPM_2003" localSheetId="15">[15]Global!#REF!</definedName>
    <definedName name="revenue_per_RPM_2003" localSheetId="22">[15]Global!#REF!</definedName>
    <definedName name="revenue_per_RPM_2003" localSheetId="5">[15]Global!#REF!</definedName>
    <definedName name="revenue_per_RPM_2003" localSheetId="9">[15]Global!#REF!</definedName>
    <definedName name="revenue_per_RPM_2003" localSheetId="2">[15]Global!#REF!</definedName>
    <definedName name="revenue_per_RPM_2003" localSheetId="26">[15]Global!#REF!</definedName>
    <definedName name="revenue_per_RPM_2003">[15]Global!#REF!</definedName>
    <definedName name="revenue_per_RPM_2004" localSheetId="4">[15]Global!#REF!</definedName>
    <definedName name="revenue_per_RPM_2004" localSheetId="15">[15]Global!#REF!</definedName>
    <definedName name="revenue_per_RPM_2004" localSheetId="22">[15]Global!#REF!</definedName>
    <definedName name="revenue_per_RPM_2004" localSheetId="5">[15]Global!#REF!</definedName>
    <definedName name="revenue_per_RPM_2004" localSheetId="9">[15]Global!#REF!</definedName>
    <definedName name="revenue_per_RPM_2004" localSheetId="2">[15]Global!#REF!</definedName>
    <definedName name="revenue_per_RPM_2004" localSheetId="26">[15]Global!#REF!</definedName>
    <definedName name="revenue_per_RPM_2004">[15]Global!#REF!</definedName>
    <definedName name="revenue_per_RPM_2005" localSheetId="4">[15]Global!#REF!</definedName>
    <definedName name="revenue_per_RPM_2005" localSheetId="15">[15]Global!#REF!</definedName>
    <definedName name="revenue_per_RPM_2005" localSheetId="22">[15]Global!#REF!</definedName>
    <definedName name="revenue_per_RPM_2005" localSheetId="5">[15]Global!#REF!</definedName>
    <definedName name="revenue_per_RPM_2005" localSheetId="9">[15]Global!#REF!</definedName>
    <definedName name="revenue_per_RPM_2005" localSheetId="2">[15]Global!#REF!</definedName>
    <definedName name="revenue_per_RPM_2005" localSheetId="26">[15]Global!#REF!</definedName>
    <definedName name="revenue_per_RPM_2005">[15]Global!#REF!</definedName>
    <definedName name="revenue_per_RPM_2006" localSheetId="4">[15]Global!#REF!</definedName>
    <definedName name="revenue_per_RPM_2006" localSheetId="15">[15]Global!#REF!</definedName>
    <definedName name="revenue_per_RPM_2006" localSheetId="22">[15]Global!#REF!</definedName>
    <definedName name="revenue_per_RPM_2006" localSheetId="5">[15]Global!#REF!</definedName>
    <definedName name="revenue_per_RPM_2006" localSheetId="9">[15]Global!#REF!</definedName>
    <definedName name="revenue_per_RPM_2006" localSheetId="2">[15]Global!#REF!</definedName>
    <definedName name="revenue_per_RPM_2006" localSheetId="26">[15]Global!#REF!</definedName>
    <definedName name="revenue_per_RPM_2006">[15]Global!#REF!</definedName>
    <definedName name="revenue_per_RPM_2007" localSheetId="4">[15]Global!#REF!</definedName>
    <definedName name="revenue_per_RPM_2007" localSheetId="15">[15]Global!#REF!</definedName>
    <definedName name="revenue_per_RPM_2007" localSheetId="22">[15]Global!#REF!</definedName>
    <definedName name="revenue_per_RPM_2007" localSheetId="5">[15]Global!#REF!</definedName>
    <definedName name="revenue_per_RPM_2007" localSheetId="9">[15]Global!#REF!</definedName>
    <definedName name="revenue_per_RPM_2007" localSheetId="2">[15]Global!#REF!</definedName>
    <definedName name="revenue_per_RPM_2007" localSheetId="26">[15]Global!#REF!</definedName>
    <definedName name="revenue_per_RPM_2007">[15]Global!#REF!</definedName>
    <definedName name="revenue_per_RPM_2008" localSheetId="4">[15]Global!#REF!</definedName>
    <definedName name="revenue_per_RPM_2008" localSheetId="15">[15]Global!#REF!</definedName>
    <definedName name="revenue_per_RPM_2008" localSheetId="22">[15]Global!#REF!</definedName>
    <definedName name="revenue_per_RPM_2008" localSheetId="5">[15]Global!#REF!</definedName>
    <definedName name="revenue_per_RPM_2008" localSheetId="9">[15]Global!#REF!</definedName>
    <definedName name="revenue_per_RPM_2008" localSheetId="2">[15]Global!#REF!</definedName>
    <definedName name="revenue_per_RPM_2008" localSheetId="26">[15]Global!#REF!</definedName>
    <definedName name="revenue_per_RPM_2008">[15]Global!#REF!</definedName>
    <definedName name="revenue_per_RPM_2009" localSheetId="4">[15]Global!#REF!</definedName>
    <definedName name="revenue_per_RPM_2009" localSheetId="15">[15]Global!#REF!</definedName>
    <definedName name="revenue_per_RPM_2009" localSheetId="22">[15]Global!#REF!</definedName>
    <definedName name="revenue_per_RPM_2009" localSheetId="5">[15]Global!#REF!</definedName>
    <definedName name="revenue_per_RPM_2009" localSheetId="9">[15]Global!#REF!</definedName>
    <definedName name="revenue_per_RPM_2009" localSheetId="2">[15]Global!#REF!</definedName>
    <definedName name="revenue_per_RPM_2009" localSheetId="26">[15]Global!#REF!</definedName>
    <definedName name="revenue_per_RPM_2009">[15]Global!#REF!</definedName>
    <definedName name="revenue_per_RPM_2010" localSheetId="4">[15]Global!#REF!</definedName>
    <definedName name="revenue_per_RPM_2010" localSheetId="15">[15]Global!#REF!</definedName>
    <definedName name="revenue_per_RPM_2010" localSheetId="22">[15]Global!#REF!</definedName>
    <definedName name="revenue_per_RPM_2010" localSheetId="5">[15]Global!#REF!</definedName>
    <definedName name="revenue_per_RPM_2010" localSheetId="9">[15]Global!#REF!</definedName>
    <definedName name="revenue_per_RPM_2010" localSheetId="2">[15]Global!#REF!</definedName>
    <definedName name="revenue_per_RPM_2010" localSheetId="26">[15]Global!#REF!</definedName>
    <definedName name="revenue_per_RPM_2010">[15]Global!#REF!</definedName>
    <definedName name="revenue_per_RPM_comm" localSheetId="4">[15]Global!#REF!</definedName>
    <definedName name="revenue_per_RPM_comm" localSheetId="15">[15]Global!#REF!</definedName>
    <definedName name="revenue_per_RPM_comm" localSheetId="22">[15]Global!#REF!</definedName>
    <definedName name="revenue_per_RPM_comm" localSheetId="5">[15]Global!#REF!</definedName>
    <definedName name="revenue_per_RPM_comm" localSheetId="9">[15]Global!#REF!</definedName>
    <definedName name="revenue_per_RPM_comm" localSheetId="2">[15]Global!#REF!</definedName>
    <definedName name="revenue_per_RPM_comm" localSheetId="26">[15]Global!#REF!</definedName>
    <definedName name="revenue_per_RPM_comm">[15]Global!#REF!</definedName>
    <definedName name="revenue_per_RTK_1985" localSheetId="4">[15]Global!#REF!</definedName>
    <definedName name="revenue_per_RTK_1985" localSheetId="15">[15]Global!#REF!</definedName>
    <definedName name="revenue_per_RTK_1985" localSheetId="22">[15]Global!#REF!</definedName>
    <definedName name="revenue_per_RTK_1985" localSheetId="5">[15]Global!#REF!</definedName>
    <definedName name="revenue_per_RTK_1985" localSheetId="9">[15]Global!#REF!</definedName>
    <definedName name="revenue_per_RTK_1985" localSheetId="2">[15]Global!#REF!</definedName>
    <definedName name="revenue_per_RTK_1985" localSheetId="26">[15]Global!#REF!</definedName>
    <definedName name="revenue_per_RTK_1985">[15]Global!#REF!</definedName>
    <definedName name="revenue_per_RTK_1986" localSheetId="4">[15]Global!#REF!</definedName>
    <definedName name="revenue_per_RTK_1986" localSheetId="15">[15]Global!#REF!</definedName>
    <definedName name="revenue_per_RTK_1986" localSheetId="22">[15]Global!#REF!</definedName>
    <definedName name="revenue_per_RTK_1986" localSheetId="5">[15]Global!#REF!</definedName>
    <definedName name="revenue_per_RTK_1986" localSheetId="9">[15]Global!#REF!</definedName>
    <definedName name="revenue_per_RTK_1986" localSheetId="2">[15]Global!#REF!</definedName>
    <definedName name="revenue_per_RTK_1986" localSheetId="26">[15]Global!#REF!</definedName>
    <definedName name="revenue_per_RTK_1986">[15]Global!#REF!</definedName>
    <definedName name="revenue_per_RTK_1987" localSheetId="4">[15]Global!#REF!</definedName>
    <definedName name="revenue_per_RTK_1987" localSheetId="15">[15]Global!#REF!</definedName>
    <definedName name="revenue_per_RTK_1987" localSheetId="22">[15]Global!#REF!</definedName>
    <definedName name="revenue_per_RTK_1987" localSheetId="5">[15]Global!#REF!</definedName>
    <definedName name="revenue_per_RTK_1987" localSheetId="9">[15]Global!#REF!</definedName>
    <definedName name="revenue_per_RTK_1987" localSheetId="2">[15]Global!#REF!</definedName>
    <definedName name="revenue_per_RTK_1987" localSheetId="26">[15]Global!#REF!</definedName>
    <definedName name="revenue_per_RTK_1987">[15]Global!#REF!</definedName>
    <definedName name="revenue_per_RTK_1988" localSheetId="4">[15]Global!#REF!</definedName>
    <definedName name="revenue_per_RTK_1988" localSheetId="15">[15]Global!#REF!</definedName>
    <definedName name="revenue_per_RTK_1988" localSheetId="22">[15]Global!#REF!</definedName>
    <definedName name="revenue_per_RTK_1988" localSheetId="5">[15]Global!#REF!</definedName>
    <definedName name="revenue_per_RTK_1988" localSheetId="9">[15]Global!#REF!</definedName>
    <definedName name="revenue_per_RTK_1988" localSheetId="2">[15]Global!#REF!</definedName>
    <definedName name="revenue_per_RTK_1988" localSheetId="26">[15]Global!#REF!</definedName>
    <definedName name="revenue_per_RTK_1988">[15]Global!#REF!</definedName>
    <definedName name="revenue_per_RTK_1989" localSheetId="4">[15]Global!#REF!</definedName>
    <definedName name="revenue_per_RTK_1989" localSheetId="15">[15]Global!#REF!</definedName>
    <definedName name="revenue_per_RTK_1989" localSheetId="22">[15]Global!#REF!</definedName>
    <definedName name="revenue_per_RTK_1989" localSheetId="5">[15]Global!#REF!</definedName>
    <definedName name="revenue_per_RTK_1989" localSheetId="9">[15]Global!#REF!</definedName>
    <definedName name="revenue_per_RTK_1989" localSheetId="2">[15]Global!#REF!</definedName>
    <definedName name="revenue_per_RTK_1989" localSheetId="26">[15]Global!#REF!</definedName>
    <definedName name="revenue_per_RTK_1989">[15]Global!#REF!</definedName>
    <definedName name="revenue_per_RTK_1990" localSheetId="4">[15]Global!#REF!</definedName>
    <definedName name="revenue_per_RTK_1990" localSheetId="15">[15]Global!#REF!</definedName>
    <definedName name="revenue_per_RTK_1990" localSheetId="22">[15]Global!#REF!</definedName>
    <definedName name="revenue_per_RTK_1990" localSheetId="5">[15]Global!#REF!</definedName>
    <definedName name="revenue_per_RTK_1990" localSheetId="9">[15]Global!#REF!</definedName>
    <definedName name="revenue_per_RTK_1990" localSheetId="2">[15]Global!#REF!</definedName>
    <definedName name="revenue_per_RTK_1990" localSheetId="26">[15]Global!#REF!</definedName>
    <definedName name="revenue_per_RTK_1990">[15]Global!#REF!</definedName>
    <definedName name="revenue_per_RTK_1991" localSheetId="4">[15]Global!#REF!</definedName>
    <definedName name="revenue_per_RTK_1991" localSheetId="15">[15]Global!#REF!</definedName>
    <definedName name="revenue_per_RTK_1991" localSheetId="22">[15]Global!#REF!</definedName>
    <definedName name="revenue_per_RTK_1991" localSheetId="5">[15]Global!#REF!</definedName>
    <definedName name="revenue_per_RTK_1991" localSheetId="9">[15]Global!#REF!</definedName>
    <definedName name="revenue_per_RTK_1991" localSheetId="2">[15]Global!#REF!</definedName>
    <definedName name="revenue_per_RTK_1991" localSheetId="26">[15]Global!#REF!</definedName>
    <definedName name="revenue_per_RTK_1991">[15]Global!#REF!</definedName>
    <definedName name="revenue_per_RTK_1992" localSheetId="4">[15]Global!#REF!</definedName>
    <definedName name="revenue_per_RTK_1992" localSheetId="15">[15]Global!#REF!</definedName>
    <definedName name="revenue_per_RTK_1992" localSheetId="22">[15]Global!#REF!</definedName>
    <definedName name="revenue_per_RTK_1992" localSheetId="5">[15]Global!#REF!</definedName>
    <definedName name="revenue_per_RTK_1992" localSheetId="9">[15]Global!#REF!</definedName>
    <definedName name="revenue_per_RTK_1992" localSheetId="2">[15]Global!#REF!</definedName>
    <definedName name="revenue_per_RTK_1992" localSheetId="26">[15]Global!#REF!</definedName>
    <definedName name="revenue_per_RTK_1992">[15]Global!#REF!</definedName>
    <definedName name="revenue_per_RTK_1993" localSheetId="4">[15]Global!#REF!</definedName>
    <definedName name="revenue_per_RTK_1993" localSheetId="15">[15]Global!#REF!</definedName>
    <definedName name="revenue_per_RTK_1993" localSheetId="22">[15]Global!#REF!</definedName>
    <definedName name="revenue_per_RTK_1993" localSheetId="5">[15]Global!#REF!</definedName>
    <definedName name="revenue_per_RTK_1993" localSheetId="9">[15]Global!#REF!</definedName>
    <definedName name="revenue_per_RTK_1993" localSheetId="2">[15]Global!#REF!</definedName>
    <definedName name="revenue_per_RTK_1993" localSheetId="26">[15]Global!#REF!</definedName>
    <definedName name="revenue_per_RTK_1993">[15]Global!#REF!</definedName>
    <definedName name="revenue_per_RTK_1994" localSheetId="4">[15]Global!#REF!</definedName>
    <definedName name="revenue_per_RTK_1994" localSheetId="15">[15]Global!#REF!</definedName>
    <definedName name="revenue_per_RTK_1994" localSheetId="22">[15]Global!#REF!</definedName>
    <definedName name="revenue_per_RTK_1994" localSheetId="5">[15]Global!#REF!</definedName>
    <definedName name="revenue_per_RTK_1994" localSheetId="9">[15]Global!#REF!</definedName>
    <definedName name="revenue_per_RTK_1994" localSheetId="2">[15]Global!#REF!</definedName>
    <definedName name="revenue_per_RTK_1994" localSheetId="26">[15]Global!#REF!</definedName>
    <definedName name="revenue_per_RTK_1994">[15]Global!#REF!</definedName>
    <definedName name="revenue_per_RTK_1995" localSheetId="4">[15]Global!#REF!</definedName>
    <definedName name="revenue_per_RTK_1995" localSheetId="15">[15]Global!#REF!</definedName>
    <definedName name="revenue_per_RTK_1995" localSheetId="22">[15]Global!#REF!</definedName>
    <definedName name="revenue_per_RTK_1995" localSheetId="5">[15]Global!#REF!</definedName>
    <definedName name="revenue_per_RTK_1995" localSheetId="9">[15]Global!#REF!</definedName>
    <definedName name="revenue_per_RTK_1995" localSheetId="2">[15]Global!#REF!</definedName>
    <definedName name="revenue_per_RTK_1995" localSheetId="26">[15]Global!#REF!</definedName>
    <definedName name="revenue_per_RTK_1995">[15]Global!#REF!</definedName>
    <definedName name="revenue_per_RTK_1996" localSheetId="4">[15]Global!#REF!</definedName>
    <definedName name="revenue_per_RTK_1996" localSheetId="15">[15]Global!#REF!</definedName>
    <definedName name="revenue_per_RTK_1996" localSheetId="22">[15]Global!#REF!</definedName>
    <definedName name="revenue_per_RTK_1996" localSheetId="5">[15]Global!#REF!</definedName>
    <definedName name="revenue_per_RTK_1996" localSheetId="9">[15]Global!#REF!</definedName>
    <definedName name="revenue_per_RTK_1996" localSheetId="2">[15]Global!#REF!</definedName>
    <definedName name="revenue_per_RTK_1996" localSheetId="26">[15]Global!#REF!</definedName>
    <definedName name="revenue_per_RTK_1996">[15]Global!#REF!</definedName>
    <definedName name="revenue_per_RTK_1997" localSheetId="4">[15]Global!#REF!</definedName>
    <definedName name="revenue_per_RTK_1997" localSheetId="15">[15]Global!#REF!</definedName>
    <definedName name="revenue_per_RTK_1997" localSheetId="22">[15]Global!#REF!</definedName>
    <definedName name="revenue_per_RTK_1997" localSheetId="5">[15]Global!#REF!</definedName>
    <definedName name="revenue_per_RTK_1997" localSheetId="9">[15]Global!#REF!</definedName>
    <definedName name="revenue_per_RTK_1997" localSheetId="2">[15]Global!#REF!</definedName>
    <definedName name="revenue_per_RTK_1997" localSheetId="26">[15]Global!#REF!</definedName>
    <definedName name="revenue_per_RTK_1997">[15]Global!#REF!</definedName>
    <definedName name="revenue_per_RTK_1998" localSheetId="4">[15]Global!#REF!</definedName>
    <definedName name="revenue_per_RTK_1998" localSheetId="15">[15]Global!#REF!</definedName>
    <definedName name="revenue_per_RTK_1998" localSheetId="22">[15]Global!#REF!</definedName>
    <definedName name="revenue_per_RTK_1998" localSheetId="5">[15]Global!#REF!</definedName>
    <definedName name="revenue_per_RTK_1998" localSheetId="9">[15]Global!#REF!</definedName>
    <definedName name="revenue_per_RTK_1998" localSheetId="2">[15]Global!#REF!</definedName>
    <definedName name="revenue_per_RTK_1998" localSheetId="26">[15]Global!#REF!</definedName>
    <definedName name="revenue_per_RTK_1998">[15]Global!#REF!</definedName>
    <definedName name="revenue_per_RTK_1999" localSheetId="4">[15]Global!#REF!</definedName>
    <definedName name="revenue_per_RTK_1999" localSheetId="15">[15]Global!#REF!</definedName>
    <definedName name="revenue_per_RTK_1999" localSheetId="22">[15]Global!#REF!</definedName>
    <definedName name="revenue_per_RTK_1999" localSheetId="5">[15]Global!#REF!</definedName>
    <definedName name="revenue_per_RTK_1999" localSheetId="9">[15]Global!#REF!</definedName>
    <definedName name="revenue_per_RTK_1999" localSheetId="2">[15]Global!#REF!</definedName>
    <definedName name="revenue_per_RTK_1999" localSheetId="26">[15]Global!#REF!</definedName>
    <definedName name="revenue_per_RTK_1999">[15]Global!#REF!</definedName>
    <definedName name="revenue_per_RTK_2000" localSheetId="4">[15]Global!#REF!</definedName>
    <definedName name="revenue_per_RTK_2000" localSheetId="15">[15]Global!#REF!</definedName>
    <definedName name="revenue_per_RTK_2000" localSheetId="22">[15]Global!#REF!</definedName>
    <definedName name="revenue_per_RTK_2000" localSheetId="5">[15]Global!#REF!</definedName>
    <definedName name="revenue_per_RTK_2000" localSheetId="9">[15]Global!#REF!</definedName>
    <definedName name="revenue_per_RTK_2000" localSheetId="2">[15]Global!#REF!</definedName>
    <definedName name="revenue_per_RTK_2000" localSheetId="26">[15]Global!#REF!</definedName>
    <definedName name="revenue_per_RTK_2000">[15]Global!#REF!</definedName>
    <definedName name="revenue_per_RTK_2001" localSheetId="4">[15]Global!#REF!</definedName>
    <definedName name="revenue_per_RTK_2001" localSheetId="15">[15]Global!#REF!</definedName>
    <definedName name="revenue_per_RTK_2001" localSheetId="22">[15]Global!#REF!</definedName>
    <definedName name="revenue_per_RTK_2001" localSheetId="5">[15]Global!#REF!</definedName>
    <definedName name="revenue_per_RTK_2001" localSheetId="9">[15]Global!#REF!</definedName>
    <definedName name="revenue_per_RTK_2001" localSheetId="2">[15]Global!#REF!</definedName>
    <definedName name="revenue_per_RTK_2001" localSheetId="26">[15]Global!#REF!</definedName>
    <definedName name="revenue_per_RTK_2001">[15]Global!#REF!</definedName>
    <definedName name="revenue_per_RTK_2002" localSheetId="4">[15]Global!#REF!</definedName>
    <definedName name="revenue_per_RTK_2002" localSheetId="15">[15]Global!#REF!</definedName>
    <definedName name="revenue_per_RTK_2002" localSheetId="22">[15]Global!#REF!</definedName>
    <definedName name="revenue_per_RTK_2002" localSheetId="5">[15]Global!#REF!</definedName>
    <definedName name="revenue_per_RTK_2002" localSheetId="9">[15]Global!#REF!</definedName>
    <definedName name="revenue_per_RTK_2002" localSheetId="2">[15]Global!#REF!</definedName>
    <definedName name="revenue_per_RTK_2002" localSheetId="26">[15]Global!#REF!</definedName>
    <definedName name="revenue_per_RTK_2002">[15]Global!#REF!</definedName>
    <definedName name="revenue_per_RTK_2003" localSheetId="4">[15]Global!#REF!</definedName>
    <definedName name="revenue_per_RTK_2003" localSheetId="15">[15]Global!#REF!</definedName>
    <definedName name="revenue_per_RTK_2003" localSheetId="22">[15]Global!#REF!</definedName>
    <definedName name="revenue_per_RTK_2003" localSheetId="5">[15]Global!#REF!</definedName>
    <definedName name="revenue_per_RTK_2003" localSheetId="9">[15]Global!#REF!</definedName>
    <definedName name="revenue_per_RTK_2003" localSheetId="2">[15]Global!#REF!</definedName>
    <definedName name="revenue_per_RTK_2003" localSheetId="26">[15]Global!#REF!</definedName>
    <definedName name="revenue_per_RTK_2003">[15]Global!#REF!</definedName>
    <definedName name="revenue_per_RTK_2004" localSheetId="4">[15]Global!#REF!</definedName>
    <definedName name="revenue_per_RTK_2004" localSheetId="15">[15]Global!#REF!</definedName>
    <definedName name="revenue_per_RTK_2004" localSheetId="22">[15]Global!#REF!</definedName>
    <definedName name="revenue_per_RTK_2004" localSheetId="5">[15]Global!#REF!</definedName>
    <definedName name="revenue_per_RTK_2004" localSheetId="9">[15]Global!#REF!</definedName>
    <definedName name="revenue_per_RTK_2004" localSheetId="2">[15]Global!#REF!</definedName>
    <definedName name="revenue_per_RTK_2004" localSheetId="26">[15]Global!#REF!</definedName>
    <definedName name="revenue_per_RTK_2004">[15]Global!#REF!</definedName>
    <definedName name="revenue_per_RTK_2005" localSheetId="4">[15]Global!#REF!</definedName>
    <definedName name="revenue_per_RTK_2005" localSheetId="15">[15]Global!#REF!</definedName>
    <definedName name="revenue_per_RTK_2005" localSheetId="22">[15]Global!#REF!</definedName>
    <definedName name="revenue_per_RTK_2005" localSheetId="5">[15]Global!#REF!</definedName>
    <definedName name="revenue_per_RTK_2005" localSheetId="9">[15]Global!#REF!</definedName>
    <definedName name="revenue_per_RTK_2005" localSheetId="2">[15]Global!#REF!</definedName>
    <definedName name="revenue_per_RTK_2005" localSheetId="26">[15]Global!#REF!</definedName>
    <definedName name="revenue_per_RTK_2005">[15]Global!#REF!</definedName>
    <definedName name="revenue_per_RTK_2006" localSheetId="4">[15]Global!#REF!</definedName>
    <definedName name="revenue_per_RTK_2006" localSheetId="15">[15]Global!#REF!</definedName>
    <definedName name="revenue_per_RTK_2006" localSheetId="22">[15]Global!#REF!</definedName>
    <definedName name="revenue_per_RTK_2006" localSheetId="5">[15]Global!#REF!</definedName>
    <definedName name="revenue_per_RTK_2006" localSheetId="9">[15]Global!#REF!</definedName>
    <definedName name="revenue_per_RTK_2006" localSheetId="2">[15]Global!#REF!</definedName>
    <definedName name="revenue_per_RTK_2006" localSheetId="26">[15]Global!#REF!</definedName>
    <definedName name="revenue_per_RTK_2006">[15]Global!#REF!</definedName>
    <definedName name="revenue_per_RTK_2007" localSheetId="4">[15]Global!#REF!</definedName>
    <definedName name="revenue_per_RTK_2007" localSheetId="15">[15]Global!#REF!</definedName>
    <definedName name="revenue_per_RTK_2007" localSheetId="22">[15]Global!#REF!</definedName>
    <definedName name="revenue_per_RTK_2007" localSheetId="5">[15]Global!#REF!</definedName>
    <definedName name="revenue_per_RTK_2007" localSheetId="9">[15]Global!#REF!</definedName>
    <definedName name="revenue_per_RTK_2007" localSheetId="2">[15]Global!#REF!</definedName>
    <definedName name="revenue_per_RTK_2007" localSheetId="26">[15]Global!#REF!</definedName>
    <definedName name="revenue_per_RTK_2007">[15]Global!#REF!</definedName>
    <definedName name="revenue_per_RTK_2008" localSheetId="4">[15]Global!#REF!</definedName>
    <definedName name="revenue_per_RTK_2008" localSheetId="15">[15]Global!#REF!</definedName>
    <definedName name="revenue_per_RTK_2008" localSheetId="22">[15]Global!#REF!</definedName>
    <definedName name="revenue_per_RTK_2008" localSheetId="5">[15]Global!#REF!</definedName>
    <definedName name="revenue_per_RTK_2008" localSheetId="9">[15]Global!#REF!</definedName>
    <definedName name="revenue_per_RTK_2008" localSheetId="2">[15]Global!#REF!</definedName>
    <definedName name="revenue_per_RTK_2008" localSheetId="26">[15]Global!#REF!</definedName>
    <definedName name="revenue_per_RTK_2008">[15]Global!#REF!</definedName>
    <definedName name="revenue_per_RTK_2009" localSheetId="4">[15]Global!#REF!</definedName>
    <definedName name="revenue_per_RTK_2009" localSheetId="15">[15]Global!#REF!</definedName>
    <definedName name="revenue_per_RTK_2009" localSheetId="22">[15]Global!#REF!</definedName>
    <definedName name="revenue_per_RTK_2009" localSheetId="5">[15]Global!#REF!</definedName>
    <definedName name="revenue_per_RTK_2009" localSheetId="9">[15]Global!#REF!</definedName>
    <definedName name="revenue_per_RTK_2009" localSheetId="2">[15]Global!#REF!</definedName>
    <definedName name="revenue_per_RTK_2009" localSheetId="26">[15]Global!#REF!</definedName>
    <definedName name="revenue_per_RTK_2009">[15]Global!#REF!</definedName>
    <definedName name="revenue_per_RTK_2010" localSheetId="4">[15]Global!#REF!</definedName>
    <definedName name="revenue_per_RTK_2010" localSheetId="15">[15]Global!#REF!</definedName>
    <definedName name="revenue_per_RTK_2010" localSheetId="22">[15]Global!#REF!</definedName>
    <definedName name="revenue_per_RTK_2010" localSheetId="5">[15]Global!#REF!</definedName>
    <definedName name="revenue_per_RTK_2010" localSheetId="9">[15]Global!#REF!</definedName>
    <definedName name="revenue_per_RTK_2010" localSheetId="2">[15]Global!#REF!</definedName>
    <definedName name="revenue_per_RTK_2010" localSheetId="26">[15]Global!#REF!</definedName>
    <definedName name="revenue_per_RTK_2010">[15]Global!#REF!</definedName>
    <definedName name="revenue_per_RTK_comm" localSheetId="4">[15]Global!#REF!</definedName>
    <definedName name="revenue_per_RTK_comm" localSheetId="15">[15]Global!#REF!</definedName>
    <definedName name="revenue_per_RTK_comm" localSheetId="22">[15]Global!#REF!</definedName>
    <definedName name="revenue_per_RTK_comm" localSheetId="5">[15]Global!#REF!</definedName>
    <definedName name="revenue_per_RTK_comm" localSheetId="9">[15]Global!#REF!</definedName>
    <definedName name="revenue_per_RTK_comm" localSheetId="2">[15]Global!#REF!</definedName>
    <definedName name="revenue_per_RTK_comm" localSheetId="26">[15]Global!#REF!</definedName>
    <definedName name="revenue_per_RTK_comm">[15]Global!#REF!</definedName>
    <definedName name="revenue_per_RTM_1985" localSheetId="4">[15]Global!#REF!</definedName>
    <definedName name="revenue_per_RTM_1985" localSheetId="15">[15]Global!#REF!</definedName>
    <definedName name="revenue_per_RTM_1985" localSheetId="22">[15]Global!#REF!</definedName>
    <definedName name="revenue_per_RTM_1985" localSheetId="5">[15]Global!#REF!</definedName>
    <definedName name="revenue_per_RTM_1985" localSheetId="9">[15]Global!#REF!</definedName>
    <definedName name="revenue_per_RTM_1985" localSheetId="2">[15]Global!#REF!</definedName>
    <definedName name="revenue_per_RTM_1985" localSheetId="26">[15]Global!#REF!</definedName>
    <definedName name="revenue_per_RTM_1985">[15]Global!#REF!</definedName>
    <definedName name="revenue_per_RTM_1986" localSheetId="4">[15]Global!#REF!</definedName>
    <definedName name="revenue_per_RTM_1986" localSheetId="15">[15]Global!#REF!</definedName>
    <definedName name="revenue_per_RTM_1986" localSheetId="22">[15]Global!#REF!</definedName>
    <definedName name="revenue_per_RTM_1986" localSheetId="5">[15]Global!#REF!</definedName>
    <definedName name="revenue_per_RTM_1986" localSheetId="9">[15]Global!#REF!</definedName>
    <definedName name="revenue_per_RTM_1986" localSheetId="2">[15]Global!#REF!</definedName>
    <definedName name="revenue_per_RTM_1986" localSheetId="26">[15]Global!#REF!</definedName>
    <definedName name="revenue_per_RTM_1986">[15]Global!#REF!</definedName>
    <definedName name="revenue_per_RTM_1987" localSheetId="4">[15]Global!#REF!</definedName>
    <definedName name="revenue_per_RTM_1987" localSheetId="15">[15]Global!#REF!</definedName>
    <definedName name="revenue_per_RTM_1987" localSheetId="22">[15]Global!#REF!</definedName>
    <definedName name="revenue_per_RTM_1987" localSheetId="5">[15]Global!#REF!</definedName>
    <definedName name="revenue_per_RTM_1987" localSheetId="9">[15]Global!#REF!</definedName>
    <definedName name="revenue_per_RTM_1987" localSheetId="2">[15]Global!#REF!</definedName>
    <definedName name="revenue_per_RTM_1987" localSheetId="26">[15]Global!#REF!</definedName>
    <definedName name="revenue_per_RTM_1987">[15]Global!#REF!</definedName>
    <definedName name="revenue_per_RTM_1988" localSheetId="4">[15]Global!#REF!</definedName>
    <definedName name="revenue_per_RTM_1988" localSheetId="15">[15]Global!#REF!</definedName>
    <definedName name="revenue_per_RTM_1988" localSheetId="22">[15]Global!#REF!</definedName>
    <definedName name="revenue_per_RTM_1988" localSheetId="5">[15]Global!#REF!</definedName>
    <definedName name="revenue_per_RTM_1988" localSheetId="9">[15]Global!#REF!</definedName>
    <definedName name="revenue_per_RTM_1988" localSheetId="2">[15]Global!#REF!</definedName>
    <definedName name="revenue_per_RTM_1988" localSheetId="26">[15]Global!#REF!</definedName>
    <definedName name="revenue_per_RTM_1988">[15]Global!#REF!</definedName>
    <definedName name="revenue_per_RTM_1989" localSheetId="4">[15]Global!#REF!</definedName>
    <definedName name="revenue_per_RTM_1989" localSheetId="15">[15]Global!#REF!</definedName>
    <definedName name="revenue_per_RTM_1989" localSheetId="22">[15]Global!#REF!</definedName>
    <definedName name="revenue_per_RTM_1989" localSheetId="5">[15]Global!#REF!</definedName>
    <definedName name="revenue_per_RTM_1989" localSheetId="9">[15]Global!#REF!</definedName>
    <definedName name="revenue_per_RTM_1989" localSheetId="2">[15]Global!#REF!</definedName>
    <definedName name="revenue_per_RTM_1989" localSheetId="26">[15]Global!#REF!</definedName>
    <definedName name="revenue_per_RTM_1989">[15]Global!#REF!</definedName>
    <definedName name="revenue_per_RTM_1990" localSheetId="4">[15]Global!#REF!</definedName>
    <definedName name="revenue_per_RTM_1990" localSheetId="15">[15]Global!#REF!</definedName>
    <definedName name="revenue_per_RTM_1990" localSheetId="22">[15]Global!#REF!</definedName>
    <definedName name="revenue_per_RTM_1990" localSheetId="5">[15]Global!#REF!</definedName>
    <definedName name="revenue_per_RTM_1990" localSheetId="9">[15]Global!#REF!</definedName>
    <definedName name="revenue_per_RTM_1990" localSheetId="2">[15]Global!#REF!</definedName>
    <definedName name="revenue_per_RTM_1990" localSheetId="26">[15]Global!#REF!</definedName>
    <definedName name="revenue_per_RTM_1990">[15]Global!#REF!</definedName>
    <definedName name="revenue_per_RTM_1991" localSheetId="4">[15]Global!#REF!</definedName>
    <definedName name="revenue_per_RTM_1991" localSheetId="15">[15]Global!#REF!</definedName>
    <definedName name="revenue_per_RTM_1991" localSheetId="22">[15]Global!#REF!</definedName>
    <definedName name="revenue_per_RTM_1991" localSheetId="5">[15]Global!#REF!</definedName>
    <definedName name="revenue_per_RTM_1991" localSheetId="9">[15]Global!#REF!</definedName>
    <definedName name="revenue_per_RTM_1991" localSheetId="2">[15]Global!#REF!</definedName>
    <definedName name="revenue_per_RTM_1991" localSheetId="26">[15]Global!#REF!</definedName>
    <definedName name="revenue_per_RTM_1991">[15]Global!#REF!</definedName>
    <definedName name="revenue_per_RTM_1992" localSheetId="4">[15]Global!#REF!</definedName>
    <definedName name="revenue_per_RTM_1992" localSheetId="15">[15]Global!#REF!</definedName>
    <definedName name="revenue_per_RTM_1992" localSheetId="22">[15]Global!#REF!</definedName>
    <definedName name="revenue_per_RTM_1992" localSheetId="5">[15]Global!#REF!</definedName>
    <definedName name="revenue_per_RTM_1992" localSheetId="9">[15]Global!#REF!</definedName>
    <definedName name="revenue_per_RTM_1992" localSheetId="2">[15]Global!#REF!</definedName>
    <definedName name="revenue_per_RTM_1992" localSheetId="26">[15]Global!#REF!</definedName>
    <definedName name="revenue_per_RTM_1992">[15]Global!#REF!</definedName>
    <definedName name="revenue_per_RTM_1993" localSheetId="4">[15]Global!#REF!</definedName>
    <definedName name="revenue_per_RTM_1993" localSheetId="15">[15]Global!#REF!</definedName>
    <definedName name="revenue_per_RTM_1993" localSheetId="22">[15]Global!#REF!</definedName>
    <definedName name="revenue_per_RTM_1993" localSheetId="5">[15]Global!#REF!</definedName>
    <definedName name="revenue_per_RTM_1993" localSheetId="9">[15]Global!#REF!</definedName>
    <definedName name="revenue_per_RTM_1993" localSheetId="2">[15]Global!#REF!</definedName>
    <definedName name="revenue_per_RTM_1993" localSheetId="26">[15]Global!#REF!</definedName>
    <definedName name="revenue_per_RTM_1993">[15]Global!#REF!</definedName>
    <definedName name="revenue_per_RTM_1994" localSheetId="4">[15]Global!#REF!</definedName>
    <definedName name="revenue_per_RTM_1994" localSheetId="15">[15]Global!#REF!</definedName>
    <definedName name="revenue_per_RTM_1994" localSheetId="22">[15]Global!#REF!</definedName>
    <definedName name="revenue_per_RTM_1994" localSheetId="5">[15]Global!#REF!</definedName>
    <definedName name="revenue_per_RTM_1994" localSheetId="9">[15]Global!#REF!</definedName>
    <definedName name="revenue_per_RTM_1994" localSheetId="2">[15]Global!#REF!</definedName>
    <definedName name="revenue_per_RTM_1994" localSheetId="26">[15]Global!#REF!</definedName>
    <definedName name="revenue_per_RTM_1994">[15]Global!#REF!</definedName>
    <definedName name="revenue_per_RTM_1995" localSheetId="4">[15]Global!#REF!</definedName>
    <definedName name="revenue_per_RTM_1995" localSheetId="15">[15]Global!#REF!</definedName>
    <definedName name="revenue_per_RTM_1995" localSheetId="22">[15]Global!#REF!</definedName>
    <definedName name="revenue_per_RTM_1995" localSheetId="5">[15]Global!#REF!</definedName>
    <definedName name="revenue_per_RTM_1995" localSheetId="9">[15]Global!#REF!</definedName>
    <definedName name="revenue_per_RTM_1995" localSheetId="2">[15]Global!#REF!</definedName>
    <definedName name="revenue_per_RTM_1995" localSheetId="26">[15]Global!#REF!</definedName>
    <definedName name="revenue_per_RTM_1995">[15]Global!#REF!</definedName>
    <definedName name="revenue_per_RTM_1996" localSheetId="4">[15]Global!#REF!</definedName>
    <definedName name="revenue_per_RTM_1996" localSheetId="15">[15]Global!#REF!</definedName>
    <definedName name="revenue_per_RTM_1996" localSheetId="22">[15]Global!#REF!</definedName>
    <definedName name="revenue_per_RTM_1996" localSheetId="5">[15]Global!#REF!</definedName>
    <definedName name="revenue_per_RTM_1996" localSheetId="9">[15]Global!#REF!</definedName>
    <definedName name="revenue_per_RTM_1996" localSheetId="2">[15]Global!#REF!</definedName>
    <definedName name="revenue_per_RTM_1996" localSheetId="26">[15]Global!#REF!</definedName>
    <definedName name="revenue_per_RTM_1996">[15]Global!#REF!</definedName>
    <definedName name="revenue_per_RTM_1997" localSheetId="4">[15]Global!#REF!</definedName>
    <definedName name="revenue_per_RTM_1997" localSheetId="15">[15]Global!#REF!</definedName>
    <definedName name="revenue_per_RTM_1997" localSheetId="22">[15]Global!#REF!</definedName>
    <definedName name="revenue_per_RTM_1997" localSheetId="5">[15]Global!#REF!</definedName>
    <definedName name="revenue_per_RTM_1997" localSheetId="9">[15]Global!#REF!</definedName>
    <definedName name="revenue_per_RTM_1997" localSheetId="2">[15]Global!#REF!</definedName>
    <definedName name="revenue_per_RTM_1997" localSheetId="26">[15]Global!#REF!</definedName>
    <definedName name="revenue_per_RTM_1997">[15]Global!#REF!</definedName>
    <definedName name="revenue_per_RTM_1998" localSheetId="4">[15]Global!#REF!</definedName>
    <definedName name="revenue_per_RTM_1998" localSheetId="15">[15]Global!#REF!</definedName>
    <definedName name="revenue_per_RTM_1998" localSheetId="22">[15]Global!#REF!</definedName>
    <definedName name="revenue_per_RTM_1998" localSheetId="5">[15]Global!#REF!</definedName>
    <definedName name="revenue_per_RTM_1998" localSheetId="9">[15]Global!#REF!</definedName>
    <definedName name="revenue_per_RTM_1998" localSheetId="2">[15]Global!#REF!</definedName>
    <definedName name="revenue_per_RTM_1998" localSheetId="26">[15]Global!#REF!</definedName>
    <definedName name="revenue_per_RTM_1998">[15]Global!#REF!</definedName>
    <definedName name="revenue_per_RTM_1999" localSheetId="4">[15]Global!#REF!</definedName>
    <definedName name="revenue_per_RTM_1999" localSheetId="15">[15]Global!#REF!</definedName>
    <definedName name="revenue_per_RTM_1999" localSheetId="22">[15]Global!#REF!</definedName>
    <definedName name="revenue_per_RTM_1999" localSheetId="5">[15]Global!#REF!</definedName>
    <definedName name="revenue_per_RTM_1999" localSheetId="9">[15]Global!#REF!</definedName>
    <definedName name="revenue_per_RTM_1999" localSheetId="2">[15]Global!#REF!</definedName>
    <definedName name="revenue_per_RTM_1999" localSheetId="26">[15]Global!#REF!</definedName>
    <definedName name="revenue_per_RTM_1999">[15]Global!#REF!</definedName>
    <definedName name="revenue_per_RTM_2000" localSheetId="4">[15]Global!#REF!</definedName>
    <definedName name="revenue_per_RTM_2000" localSheetId="15">[15]Global!#REF!</definedName>
    <definedName name="revenue_per_RTM_2000" localSheetId="22">[15]Global!#REF!</definedName>
    <definedName name="revenue_per_RTM_2000" localSheetId="5">[15]Global!#REF!</definedName>
    <definedName name="revenue_per_RTM_2000" localSheetId="9">[15]Global!#REF!</definedName>
    <definedName name="revenue_per_RTM_2000" localSheetId="2">[15]Global!#REF!</definedName>
    <definedName name="revenue_per_RTM_2000" localSheetId="26">[15]Global!#REF!</definedName>
    <definedName name="revenue_per_RTM_2000">[15]Global!#REF!</definedName>
    <definedName name="revenue_per_RTM_2001" localSheetId="4">[15]Global!#REF!</definedName>
    <definedName name="revenue_per_RTM_2001" localSheetId="15">[15]Global!#REF!</definedName>
    <definedName name="revenue_per_RTM_2001" localSheetId="22">[15]Global!#REF!</definedName>
    <definedName name="revenue_per_RTM_2001" localSheetId="5">[15]Global!#REF!</definedName>
    <definedName name="revenue_per_RTM_2001" localSheetId="9">[15]Global!#REF!</definedName>
    <definedName name="revenue_per_RTM_2001" localSheetId="2">[15]Global!#REF!</definedName>
    <definedName name="revenue_per_RTM_2001" localSheetId="26">[15]Global!#REF!</definedName>
    <definedName name="revenue_per_RTM_2001">[15]Global!#REF!</definedName>
    <definedName name="revenue_per_RTM_2002" localSheetId="4">[15]Global!#REF!</definedName>
    <definedName name="revenue_per_RTM_2002" localSheetId="15">[15]Global!#REF!</definedName>
    <definedName name="revenue_per_RTM_2002" localSheetId="22">[15]Global!#REF!</definedName>
    <definedName name="revenue_per_RTM_2002" localSheetId="5">[15]Global!#REF!</definedName>
    <definedName name="revenue_per_RTM_2002" localSheetId="9">[15]Global!#REF!</definedName>
    <definedName name="revenue_per_RTM_2002" localSheetId="2">[15]Global!#REF!</definedName>
    <definedName name="revenue_per_RTM_2002" localSheetId="26">[15]Global!#REF!</definedName>
    <definedName name="revenue_per_RTM_2002">[15]Global!#REF!</definedName>
    <definedName name="revenue_per_RTM_2003" localSheetId="4">[15]Global!#REF!</definedName>
    <definedName name="revenue_per_RTM_2003" localSheetId="15">[15]Global!#REF!</definedName>
    <definedName name="revenue_per_RTM_2003" localSheetId="22">[15]Global!#REF!</definedName>
    <definedName name="revenue_per_RTM_2003" localSheetId="5">[15]Global!#REF!</definedName>
    <definedName name="revenue_per_RTM_2003" localSheetId="9">[15]Global!#REF!</definedName>
    <definedName name="revenue_per_RTM_2003" localSheetId="2">[15]Global!#REF!</definedName>
    <definedName name="revenue_per_RTM_2003" localSheetId="26">[15]Global!#REF!</definedName>
    <definedName name="revenue_per_RTM_2003">[15]Global!#REF!</definedName>
    <definedName name="revenue_per_RTM_2004" localSheetId="4">[15]Global!#REF!</definedName>
    <definedName name="revenue_per_RTM_2004" localSheetId="15">[15]Global!#REF!</definedName>
    <definedName name="revenue_per_RTM_2004" localSheetId="22">[15]Global!#REF!</definedName>
    <definedName name="revenue_per_RTM_2004" localSheetId="5">[15]Global!#REF!</definedName>
    <definedName name="revenue_per_RTM_2004" localSheetId="9">[15]Global!#REF!</definedName>
    <definedName name="revenue_per_RTM_2004" localSheetId="2">[15]Global!#REF!</definedName>
    <definedName name="revenue_per_RTM_2004" localSheetId="26">[15]Global!#REF!</definedName>
    <definedName name="revenue_per_RTM_2004">[15]Global!#REF!</definedName>
    <definedName name="revenue_per_RTM_2005" localSheetId="4">[15]Global!#REF!</definedName>
    <definedName name="revenue_per_RTM_2005" localSheetId="15">[15]Global!#REF!</definedName>
    <definedName name="revenue_per_RTM_2005" localSheetId="22">[15]Global!#REF!</definedName>
    <definedName name="revenue_per_RTM_2005" localSheetId="5">[15]Global!#REF!</definedName>
    <definedName name="revenue_per_RTM_2005" localSheetId="9">[15]Global!#REF!</definedName>
    <definedName name="revenue_per_RTM_2005" localSheetId="2">[15]Global!#REF!</definedName>
    <definedName name="revenue_per_RTM_2005" localSheetId="26">[15]Global!#REF!</definedName>
    <definedName name="revenue_per_RTM_2005">[15]Global!#REF!</definedName>
    <definedName name="revenue_per_RTM_2006" localSheetId="4">[15]Global!#REF!</definedName>
    <definedName name="revenue_per_RTM_2006" localSheetId="15">[15]Global!#REF!</definedName>
    <definedName name="revenue_per_RTM_2006" localSheetId="22">[15]Global!#REF!</definedName>
    <definedName name="revenue_per_RTM_2006" localSheetId="5">[15]Global!#REF!</definedName>
    <definedName name="revenue_per_RTM_2006" localSheetId="9">[15]Global!#REF!</definedName>
    <definedName name="revenue_per_RTM_2006" localSheetId="2">[15]Global!#REF!</definedName>
    <definedName name="revenue_per_RTM_2006" localSheetId="26">[15]Global!#REF!</definedName>
    <definedName name="revenue_per_RTM_2006">[15]Global!#REF!</definedName>
    <definedName name="revenue_per_RTM_2007" localSheetId="4">[15]Global!#REF!</definedName>
    <definedName name="revenue_per_RTM_2007" localSheetId="15">[15]Global!#REF!</definedName>
    <definedName name="revenue_per_RTM_2007" localSheetId="22">[15]Global!#REF!</definedName>
    <definedName name="revenue_per_RTM_2007" localSheetId="5">[15]Global!#REF!</definedName>
    <definedName name="revenue_per_RTM_2007" localSheetId="9">[15]Global!#REF!</definedName>
    <definedName name="revenue_per_RTM_2007" localSheetId="2">[15]Global!#REF!</definedName>
    <definedName name="revenue_per_RTM_2007" localSheetId="26">[15]Global!#REF!</definedName>
    <definedName name="revenue_per_RTM_2007">[15]Global!#REF!</definedName>
    <definedName name="revenue_per_RTM_2008" localSheetId="4">[15]Global!#REF!</definedName>
    <definedName name="revenue_per_RTM_2008" localSheetId="15">[15]Global!#REF!</definedName>
    <definedName name="revenue_per_RTM_2008" localSheetId="22">[15]Global!#REF!</definedName>
    <definedName name="revenue_per_RTM_2008" localSheetId="5">[15]Global!#REF!</definedName>
    <definedName name="revenue_per_RTM_2008" localSheetId="9">[15]Global!#REF!</definedName>
    <definedName name="revenue_per_RTM_2008" localSheetId="2">[15]Global!#REF!</definedName>
    <definedName name="revenue_per_RTM_2008" localSheetId="26">[15]Global!#REF!</definedName>
    <definedName name="revenue_per_RTM_2008">[15]Global!#REF!</definedName>
    <definedName name="revenue_per_RTM_2009" localSheetId="4">[15]Global!#REF!</definedName>
    <definedName name="revenue_per_RTM_2009" localSheetId="15">[15]Global!#REF!</definedName>
    <definedName name="revenue_per_RTM_2009" localSheetId="22">[15]Global!#REF!</definedName>
    <definedName name="revenue_per_RTM_2009" localSheetId="5">[15]Global!#REF!</definedName>
    <definedName name="revenue_per_RTM_2009" localSheetId="9">[15]Global!#REF!</definedName>
    <definedName name="revenue_per_RTM_2009" localSheetId="2">[15]Global!#REF!</definedName>
    <definedName name="revenue_per_RTM_2009" localSheetId="26">[15]Global!#REF!</definedName>
    <definedName name="revenue_per_RTM_2009">[15]Global!#REF!</definedName>
    <definedName name="revenue_per_RTM_2010" localSheetId="4">[15]Global!#REF!</definedName>
    <definedName name="revenue_per_RTM_2010" localSheetId="15">[15]Global!#REF!</definedName>
    <definedName name="revenue_per_RTM_2010" localSheetId="22">[15]Global!#REF!</definedName>
    <definedName name="revenue_per_RTM_2010" localSheetId="5">[15]Global!#REF!</definedName>
    <definedName name="revenue_per_RTM_2010" localSheetId="9">[15]Global!#REF!</definedName>
    <definedName name="revenue_per_RTM_2010" localSheetId="2">[15]Global!#REF!</definedName>
    <definedName name="revenue_per_RTM_2010" localSheetId="26">[15]Global!#REF!</definedName>
    <definedName name="revenue_per_RTM_2010">[15]Global!#REF!</definedName>
    <definedName name="revenue_per_RTM_comm" localSheetId="4">[15]Global!#REF!</definedName>
    <definedName name="revenue_per_RTM_comm" localSheetId="15">[15]Global!#REF!</definedName>
    <definedName name="revenue_per_RTM_comm" localSheetId="22">[15]Global!#REF!</definedName>
    <definedName name="revenue_per_RTM_comm" localSheetId="5">[15]Global!#REF!</definedName>
    <definedName name="revenue_per_RTM_comm" localSheetId="9">[15]Global!#REF!</definedName>
    <definedName name="revenue_per_RTM_comm" localSheetId="2">[15]Global!#REF!</definedName>
    <definedName name="revenue_per_RTM_comm" localSheetId="26">[15]Global!#REF!</definedName>
    <definedName name="revenue_per_RTM_comm">[15]Global!#REF!</definedName>
    <definedName name="Revenues">[10]Sheet1!$A$4:$IV$4</definedName>
    <definedName name="rf">'[3]DCF old'!$C$22</definedName>
    <definedName name="rf_old" localSheetId="4">'[3]DCF old'!#REF!</definedName>
    <definedName name="rf_old" localSheetId="15">'[3]DCF old'!#REF!</definedName>
    <definedName name="rf_old" localSheetId="22">'[3]DCF old'!#REF!</definedName>
    <definedName name="rf_old" localSheetId="5">'[3]DCF old'!#REF!</definedName>
    <definedName name="rf_old" localSheetId="9">'[3]DCF old'!#REF!</definedName>
    <definedName name="rf_old" localSheetId="2">'[3]DCF old'!#REF!</definedName>
    <definedName name="rf_old" localSheetId="26">'[3]DCF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5">'[3]DCF old'!#REF!</definedName>
    <definedName name="rng_BS" localSheetId="22">'[3]DCF old'!#REF!</definedName>
    <definedName name="rng_BS" localSheetId="5">'[3]DCF old'!#REF!</definedName>
    <definedName name="rng_BS" localSheetId="9">'[3]DCF old'!#REF!</definedName>
    <definedName name="rng_BS" localSheetId="2">'[3]DCF old'!#REF!</definedName>
    <definedName name="rng_BS" localSheetId="26">'[3]DCF old'!#REF!</definedName>
    <definedName name="rng_BS">'[3]DCF old'!#REF!</definedName>
    <definedName name="rng_FA" localSheetId="4">'[3]DCF old'!#REF!</definedName>
    <definedName name="rng_FA" localSheetId="15">'[3]DCF old'!#REF!</definedName>
    <definedName name="rng_FA" localSheetId="22">'[3]DCF old'!#REF!</definedName>
    <definedName name="rng_FA" localSheetId="5">'[3]DCF old'!#REF!</definedName>
    <definedName name="rng_FA" localSheetId="9">'[3]DCF old'!#REF!</definedName>
    <definedName name="rng_FA" localSheetId="2">'[3]DCF old'!#REF!</definedName>
    <definedName name="rng_FA" localSheetId="26">'[3]DCF old'!#REF!</definedName>
    <definedName name="rng_FA">'[3]DCF old'!#REF!</definedName>
    <definedName name="rng_KV" localSheetId="4">'[3]DCF old'!#REF!</definedName>
    <definedName name="rng_KV" localSheetId="15">'[3]DCF old'!#REF!</definedName>
    <definedName name="rng_KV" localSheetId="22">'[3]DCF old'!#REF!</definedName>
    <definedName name="rng_KV" localSheetId="5">'[3]DCF old'!#REF!</definedName>
    <definedName name="rng_KV" localSheetId="9">'[3]DCF old'!#REF!</definedName>
    <definedName name="rng_KV" localSheetId="2">'[3]DCF old'!#REF!</definedName>
    <definedName name="rng_KV" localSheetId="26">'[3]DCF old'!#REF!</definedName>
    <definedName name="rng_KV">'[3]DCF old'!#REF!</definedName>
    <definedName name="rng_otherkeyval" localSheetId="4">'[3]DCF old'!#REF!</definedName>
    <definedName name="rng_otherkeyval" localSheetId="15">'[3]DCF old'!#REF!</definedName>
    <definedName name="rng_otherkeyval" localSheetId="22">'[3]DCF old'!#REF!</definedName>
    <definedName name="rng_otherkeyval" localSheetId="5">'[3]DCF old'!#REF!</definedName>
    <definedName name="rng_otherkeyval" localSheetId="9">'[3]DCF old'!#REF!</definedName>
    <definedName name="rng_otherkeyval" localSheetId="2">'[3]DCF old'!#REF!</definedName>
    <definedName name="rng_otherkeyval" localSheetId="26">'[3]DCF old'!#REF!</definedName>
    <definedName name="rng_otherkeyval">'[3]DCF old'!#REF!</definedName>
    <definedName name="rng_qdata" localSheetId="4">'[3]DCF old'!#REF!</definedName>
    <definedName name="rng_qdata" localSheetId="15">'[3]DCF old'!#REF!</definedName>
    <definedName name="rng_qdata" localSheetId="22">'[3]DCF old'!#REF!</definedName>
    <definedName name="rng_qdata" localSheetId="5">'[3]DCF old'!#REF!</definedName>
    <definedName name="rng_qdata" localSheetId="9">'[3]DCF old'!#REF!</definedName>
    <definedName name="rng_qdata" localSheetId="2">'[3]DCF old'!#REF!</definedName>
    <definedName name="rng_qdata" localSheetId="26">'[3]DCF old'!#REF!</definedName>
    <definedName name="rng_qdata">'[3]DCF old'!#REF!</definedName>
    <definedName name="rng_SA" localSheetId="4">'[3]DCF old'!#REF!</definedName>
    <definedName name="rng_SA" localSheetId="15">'[3]DCF old'!#REF!</definedName>
    <definedName name="rng_SA" localSheetId="22">'[3]DCF old'!#REF!</definedName>
    <definedName name="rng_SA" localSheetId="5">'[3]DCF old'!#REF!</definedName>
    <definedName name="rng_SA" localSheetId="9">'[3]DCF old'!#REF!</definedName>
    <definedName name="rng_SA" localSheetId="2">'[3]DCF old'!#REF!</definedName>
    <definedName name="rng_SA" localSheetId="26">'[3]DCF old'!#REF!</definedName>
    <definedName name="rng_SA">'[3]DCF old'!#REF!</definedName>
    <definedName name="rng_sa_beta" localSheetId="4">'[3]DCF old'!#REF!</definedName>
    <definedName name="rng_sa_beta" localSheetId="15">'[3]DCF old'!#REF!</definedName>
    <definedName name="rng_sa_beta" localSheetId="22">'[3]DCF old'!#REF!</definedName>
    <definedName name="rng_sa_beta" localSheetId="5">'[3]DCF old'!#REF!</definedName>
    <definedName name="rng_sa_beta" localSheetId="9">'[3]DCF old'!#REF!</definedName>
    <definedName name="rng_sa_beta" localSheetId="2">'[3]DCF old'!#REF!</definedName>
    <definedName name="rng_sa_beta" localSheetId="26">'[3]DCF old'!#REF!</definedName>
    <definedName name="rng_sa_beta">'[3]DCF old'!#REF!</definedName>
    <definedName name="rng_sa_noplat" localSheetId="4">'[3]DCF old'!#REF!</definedName>
    <definedName name="rng_sa_noplat" localSheetId="15">'[3]DCF old'!#REF!</definedName>
    <definedName name="rng_sa_noplat" localSheetId="22">'[3]DCF old'!#REF!</definedName>
    <definedName name="rng_sa_noplat" localSheetId="5">'[3]DCF old'!#REF!</definedName>
    <definedName name="rng_sa_noplat" localSheetId="9">'[3]DCF old'!#REF!</definedName>
    <definedName name="rng_sa_noplat" localSheetId="2">'[3]DCF old'!#REF!</definedName>
    <definedName name="rng_sa_noplat" localSheetId="26">'[3]DCF old'!#REF!</definedName>
    <definedName name="rng_sa_noplat">'[3]DCF old'!#REF!</definedName>
    <definedName name="rng_sa_noplat_p2" localSheetId="4">'[3]DCF old'!#REF!</definedName>
    <definedName name="rng_sa_noplat_p2" localSheetId="15">'[3]DCF old'!#REF!</definedName>
    <definedName name="rng_sa_noplat_p2" localSheetId="22">'[3]DCF old'!#REF!</definedName>
    <definedName name="rng_sa_noplat_p2" localSheetId="5">'[3]DCF old'!#REF!</definedName>
    <definedName name="rng_sa_noplat_p2" localSheetId="9">'[3]DCF old'!#REF!</definedName>
    <definedName name="rng_sa_noplat_p2" localSheetId="2">'[3]DCF old'!#REF!</definedName>
    <definedName name="rng_sa_noplat_p2" localSheetId="26">'[3]DCF old'!#REF!</definedName>
    <definedName name="rng_sa_noplat_p2">'[3]DCF old'!#REF!</definedName>
    <definedName name="rng_sa_noplat_p3" localSheetId="4">'[3]DCF old'!#REF!</definedName>
    <definedName name="rng_sa_noplat_p3" localSheetId="15">'[3]DCF old'!#REF!</definedName>
    <definedName name="rng_sa_noplat_p3" localSheetId="22">'[3]DCF old'!#REF!</definedName>
    <definedName name="rng_sa_noplat_p3" localSheetId="5">'[3]DCF old'!#REF!</definedName>
    <definedName name="rng_sa_noplat_p3" localSheetId="9">'[3]DCF old'!#REF!</definedName>
    <definedName name="rng_sa_noplat_p3" localSheetId="2">'[3]DCF old'!#REF!</definedName>
    <definedName name="rng_sa_noplat_p3" localSheetId="26">'[3]DCF old'!#REF!</definedName>
    <definedName name="rng_sa_noplat_p3">'[3]DCF old'!#REF!</definedName>
    <definedName name="rng_sa_rf" localSheetId="4">'[3]DCF old'!#REF!</definedName>
    <definedName name="rng_sa_rf" localSheetId="15">'[3]DCF old'!#REF!</definedName>
    <definedName name="rng_sa_rf" localSheetId="22">'[3]DCF old'!#REF!</definedName>
    <definedName name="rng_sa_rf" localSheetId="5">'[3]DCF old'!#REF!</definedName>
    <definedName name="rng_sa_rf" localSheetId="9">'[3]DCF old'!#REF!</definedName>
    <definedName name="rng_sa_rf" localSheetId="2">'[3]DCF old'!#REF!</definedName>
    <definedName name="rng_sa_rf" localSheetId="26">'[3]DCF old'!#REF!</definedName>
    <definedName name="rng_sa_rf">'[3]DCF old'!#REF!</definedName>
    <definedName name="rng_sa_riskprem" localSheetId="4">'[3]DCF old'!#REF!</definedName>
    <definedName name="rng_sa_riskprem" localSheetId="15">'[3]DCF old'!#REF!</definedName>
    <definedName name="rng_sa_riskprem" localSheetId="22">'[3]DCF old'!#REF!</definedName>
    <definedName name="rng_sa_riskprem" localSheetId="5">'[3]DCF old'!#REF!</definedName>
    <definedName name="rng_sa_riskprem" localSheetId="9">'[3]DCF old'!#REF!</definedName>
    <definedName name="rng_sa_riskprem" localSheetId="2">'[3]DCF old'!#REF!</definedName>
    <definedName name="rng_sa_riskprem" localSheetId="26">'[3]DCF old'!#REF!</definedName>
    <definedName name="rng_sa_riskprem">'[3]DCF old'!#REF!</definedName>
    <definedName name="rng_sa_solid" localSheetId="4">'[3]DCF old'!#REF!</definedName>
    <definedName name="rng_sa_solid" localSheetId="15">'[3]DCF old'!#REF!</definedName>
    <definedName name="rng_sa_solid" localSheetId="22">'[3]DCF old'!#REF!</definedName>
    <definedName name="rng_sa_solid" localSheetId="5">'[3]DCF old'!#REF!</definedName>
    <definedName name="rng_sa_solid" localSheetId="9">'[3]DCF old'!#REF!</definedName>
    <definedName name="rng_sa_solid" localSheetId="2">'[3]DCF old'!#REF!</definedName>
    <definedName name="rng_sa_solid" localSheetId="26">'[3]DCF old'!#REF!</definedName>
    <definedName name="rng_sa_solid">'[3]DCF old'!#REF!</definedName>
    <definedName name="rng_sa_wacc" localSheetId="4">'[3]DCF old'!#REF!</definedName>
    <definedName name="rng_sa_wacc" localSheetId="15">'[3]DCF old'!#REF!</definedName>
    <definedName name="rng_sa_wacc" localSheetId="22">'[3]DCF old'!#REF!</definedName>
    <definedName name="rng_sa_wacc" localSheetId="5">'[3]DCF old'!#REF!</definedName>
    <definedName name="rng_sa_wacc" localSheetId="9">'[3]DCF old'!#REF!</definedName>
    <definedName name="rng_sa_wacc" localSheetId="2">'[3]DCF old'!#REF!</definedName>
    <definedName name="rng_sa_wacc" localSheetId="26">'[3]DCF old'!#REF!</definedName>
    <definedName name="rng_sa_wacc">'[3]DCF old'!#REF!</definedName>
    <definedName name="rng_stock" localSheetId="4">'[3]DCF old'!#REF!</definedName>
    <definedName name="rng_stock" localSheetId="15">'[3]DCF old'!#REF!</definedName>
    <definedName name="rng_stock" localSheetId="22">'[3]DCF old'!#REF!</definedName>
    <definedName name="rng_stock" localSheetId="5">'[3]DCF old'!#REF!</definedName>
    <definedName name="rng_stock" localSheetId="9">'[3]DCF old'!#REF!</definedName>
    <definedName name="rng_stock" localSheetId="2">'[3]DCF old'!#REF!</definedName>
    <definedName name="rng_stock" localSheetId="26">'[3]DCF old'!#REF!</definedName>
    <definedName name="rng_stock">'[3]DCF old'!#REF!</definedName>
    <definedName name="roc_margin" localSheetId="4">'[3]DCF old'!#REF!</definedName>
    <definedName name="roc_margin" localSheetId="15">'[3]DCF old'!#REF!</definedName>
    <definedName name="roc_margin" localSheetId="22">'[3]DCF old'!#REF!</definedName>
    <definedName name="roc_margin" localSheetId="5">'[3]DCF old'!#REF!</definedName>
    <definedName name="roc_margin" localSheetId="9">'[3]DCF old'!#REF!</definedName>
    <definedName name="roc_margin" localSheetId="2">'[3]DCF old'!#REF!</definedName>
    <definedName name="roc_margin" localSheetId="26">'[3]DCF old'!#REF!</definedName>
    <definedName name="roc_margin">'[3]DCF old'!#REF!</definedName>
    <definedName name="roce" localSheetId="4">'[3]DCF old'!#REF!</definedName>
    <definedName name="roce" localSheetId="15">'[3]DCF old'!#REF!</definedName>
    <definedName name="roce" localSheetId="22">'[3]DCF old'!#REF!</definedName>
    <definedName name="roce" localSheetId="5">'[3]DCF old'!#REF!</definedName>
    <definedName name="roce" localSheetId="9">'[3]DCF old'!#REF!</definedName>
    <definedName name="roce" localSheetId="2">'[3]DCF old'!#REF!</definedName>
    <definedName name="roce" localSheetId="26">'[3]DCF old'!#REF!</definedName>
    <definedName name="roce">'[3]DCF old'!#REF!</definedName>
    <definedName name="roce_00" localSheetId="4">#REF!</definedName>
    <definedName name="roce_00" localSheetId="15">#REF!</definedName>
    <definedName name="roce_00" localSheetId="22">#REF!</definedName>
    <definedName name="roce_00" localSheetId="5">#REF!</definedName>
    <definedName name="roce_00" localSheetId="9">#REF!</definedName>
    <definedName name="roce_00" localSheetId="2">#REF!</definedName>
    <definedName name="roce_00" localSheetId="26">#REF!</definedName>
    <definedName name="roce_00">#REF!</definedName>
    <definedName name="roce_01" localSheetId="4">#REF!</definedName>
    <definedName name="roce_01" localSheetId="15">#REF!</definedName>
    <definedName name="roce_01" localSheetId="22">#REF!</definedName>
    <definedName name="roce_01" localSheetId="5">#REF!</definedName>
    <definedName name="roce_01" localSheetId="9">#REF!</definedName>
    <definedName name="roce_01" localSheetId="2">#REF!</definedName>
    <definedName name="roce_01" localSheetId="26">#REF!</definedName>
    <definedName name="roce_01">#REF!</definedName>
    <definedName name="roce_02" localSheetId="4">#REF!</definedName>
    <definedName name="roce_02" localSheetId="15">#REF!</definedName>
    <definedName name="roce_02" localSheetId="22">#REF!</definedName>
    <definedName name="roce_02" localSheetId="5">#REF!</definedName>
    <definedName name="roce_02" localSheetId="9">#REF!</definedName>
    <definedName name="roce_02" localSheetId="2">#REF!</definedName>
    <definedName name="roce_02" localSheetId="26">#REF!</definedName>
    <definedName name="roce_02">#REF!</definedName>
    <definedName name="roce_03">[1]CASINO2!$W$608</definedName>
    <definedName name="roce_99" localSheetId="4">#REF!</definedName>
    <definedName name="roce_99" localSheetId="15">#REF!</definedName>
    <definedName name="roce_99" localSheetId="22">#REF!</definedName>
    <definedName name="roce_99" localSheetId="5">#REF!</definedName>
    <definedName name="roce_99" localSheetId="9">#REF!</definedName>
    <definedName name="roce_99" localSheetId="2">#REF!</definedName>
    <definedName name="roce_99" localSheetId="26">#REF!</definedName>
    <definedName name="roce_99">#REF!</definedName>
    <definedName name="roe" localSheetId="4">'[3]DCF old'!#REF!</definedName>
    <definedName name="roe" localSheetId="15">'[3]DCF old'!#REF!</definedName>
    <definedName name="roe" localSheetId="22">'[3]DCF old'!#REF!</definedName>
    <definedName name="roe" localSheetId="5">'[3]DCF old'!#REF!</definedName>
    <definedName name="roe" localSheetId="9">'[3]DCF old'!#REF!</definedName>
    <definedName name="roe" localSheetId="2">'[3]DCF old'!#REF!</definedName>
    <definedName name="roe" localSheetId="26">'[3]DCF old'!#REF!</definedName>
    <definedName name="roe">'[3]DCF old'!#REF!</definedName>
    <definedName name="roe_00" localSheetId="4">#REF!</definedName>
    <definedName name="roe_00" localSheetId="15">#REF!</definedName>
    <definedName name="roe_00" localSheetId="22">#REF!</definedName>
    <definedName name="roe_00" localSheetId="5">#REF!</definedName>
    <definedName name="roe_00" localSheetId="9">#REF!</definedName>
    <definedName name="roe_00" localSheetId="2">#REF!</definedName>
    <definedName name="roe_00" localSheetId="26">#REF!</definedName>
    <definedName name="roe_00">#REF!</definedName>
    <definedName name="roe_01" localSheetId="4">#REF!</definedName>
    <definedName name="roe_01" localSheetId="15">#REF!</definedName>
    <definedName name="roe_01" localSheetId="22">#REF!</definedName>
    <definedName name="roe_01" localSheetId="5">#REF!</definedName>
    <definedName name="roe_01" localSheetId="9">#REF!</definedName>
    <definedName name="roe_01" localSheetId="2">#REF!</definedName>
    <definedName name="roe_01" localSheetId="26">#REF!</definedName>
    <definedName name="roe_01">#REF!</definedName>
    <definedName name="roe_02" localSheetId="4">#REF!</definedName>
    <definedName name="roe_02" localSheetId="15">#REF!</definedName>
    <definedName name="roe_02" localSheetId="22">#REF!</definedName>
    <definedName name="roe_02" localSheetId="5">#REF!</definedName>
    <definedName name="roe_02" localSheetId="9">#REF!</definedName>
    <definedName name="roe_02" localSheetId="2">#REF!</definedName>
    <definedName name="roe_02" localSheetId="26">#REF!</definedName>
    <definedName name="roe_02">#REF!</definedName>
    <definedName name="roe_03">[1]CASINO2!$W$630</definedName>
    <definedName name="roe_99" localSheetId="4">#REF!</definedName>
    <definedName name="roe_99" localSheetId="15">#REF!</definedName>
    <definedName name="roe_99" localSheetId="22">#REF!</definedName>
    <definedName name="roe_99" localSheetId="5">#REF!</definedName>
    <definedName name="roe_99" localSheetId="9">#REF!</definedName>
    <definedName name="roe_99" localSheetId="2">#REF!</definedName>
    <definedName name="roe_99" localSheetId="26">#REF!</definedName>
    <definedName name="roe_99">#REF!</definedName>
    <definedName name="ROIC">'[8]Invested capital_VDF'!$C$107:$AZ$107</definedName>
    <definedName name="ROIC_DCF">[8]DCF_VDF!$C$44:$BZ$44</definedName>
    <definedName name="roic_ex_gw" localSheetId="4">'[3]DCF old'!#REF!</definedName>
    <definedName name="roic_ex_gw" localSheetId="15">'[3]DCF old'!#REF!</definedName>
    <definedName name="roic_ex_gw" localSheetId="22">'[3]DCF old'!#REF!</definedName>
    <definedName name="roic_ex_gw" localSheetId="5">'[3]DCF old'!#REF!</definedName>
    <definedName name="roic_ex_gw" localSheetId="9">'[3]DCF old'!#REF!</definedName>
    <definedName name="roic_ex_gw" localSheetId="2">'[3]DCF old'!#REF!</definedName>
    <definedName name="roic_ex_gw" localSheetId="26">'[3]DCF old'!#REF!</definedName>
    <definedName name="roic_ex_gw">'[3]DCF old'!#REF!</definedName>
    <definedName name="roic_imp" localSheetId="4">'[3]DCF old'!#REF!</definedName>
    <definedName name="roic_imp" localSheetId="15">'[3]DCF old'!#REF!</definedName>
    <definedName name="roic_imp" localSheetId="22">'[3]DCF old'!#REF!</definedName>
    <definedName name="roic_imp" localSheetId="5">'[3]DCF old'!#REF!</definedName>
    <definedName name="roic_imp" localSheetId="9">'[3]DCF old'!#REF!</definedName>
    <definedName name="roic_imp" localSheetId="2">'[3]DCF old'!#REF!</definedName>
    <definedName name="roic_imp" localSheetId="26">'[3]DCF old'!#REF!</definedName>
    <definedName name="roic_imp">'[3]DCF old'!#REF!</definedName>
    <definedName name="roic_incl_gw" localSheetId="4">'[3]DCF old'!#REF!</definedName>
    <definedName name="roic_incl_gw" localSheetId="15">'[3]DCF old'!#REF!</definedName>
    <definedName name="roic_incl_gw" localSheetId="22">'[3]DCF old'!#REF!</definedName>
    <definedName name="roic_incl_gw" localSheetId="5">'[3]DCF old'!#REF!</definedName>
    <definedName name="roic_incl_gw" localSheetId="9">'[3]DCF old'!#REF!</definedName>
    <definedName name="roic_incl_gw" localSheetId="2">'[3]DCF old'!#REF!</definedName>
    <definedName name="roic_incl_gw" localSheetId="26">'[3]DCF old'!#REF!</definedName>
    <definedName name="roic_incl_gw">'[3]DCF old'!#REF!</definedName>
    <definedName name="roic_new" localSheetId="4">'[3]DCF old'!#REF!</definedName>
    <definedName name="roic_new" localSheetId="15">'[3]DCF old'!#REF!</definedName>
    <definedName name="roic_new" localSheetId="22">'[3]DCF old'!#REF!</definedName>
    <definedName name="roic_new" localSheetId="5">'[3]DCF old'!#REF!</definedName>
    <definedName name="roic_new" localSheetId="9">'[3]DCF old'!#REF!</definedName>
    <definedName name="roic_new" localSheetId="2">'[3]DCF old'!#REF!</definedName>
    <definedName name="roic_new" localSheetId="26">'[3]DCF old'!#REF!</definedName>
    <definedName name="roic_new">'[3]DCF old'!#REF!</definedName>
    <definedName name="ROIC_WACC">'[8]Summary Page_VDF'!$C$46:$AZ$46</definedName>
    <definedName name="ROIC2" localSheetId="4">#REF!</definedName>
    <definedName name="ROIC2" localSheetId="15">#REF!</definedName>
    <definedName name="ROIC2" localSheetId="22">#REF!</definedName>
    <definedName name="ROIC2" localSheetId="5">#REF!</definedName>
    <definedName name="ROIC2" localSheetId="9">#REF!</definedName>
    <definedName name="ROIC2" localSheetId="2">#REF!</definedName>
    <definedName name="ROIC2" localSheetId="26">#REF!</definedName>
    <definedName name="ROIC2">#REF!</definedName>
    <definedName name="Romania___MobilRom">"Orange_RomaniaSubs"</definedName>
    <definedName name="RORIC__3_yr_rolling">[8]DCF_VDF!$C$92:$BZ$92</definedName>
    <definedName name="rotc" localSheetId="4">'[3]DCF old'!#REF!</definedName>
    <definedName name="rotc" localSheetId="15">'[3]DCF old'!#REF!</definedName>
    <definedName name="rotc" localSheetId="22">'[3]DCF old'!#REF!</definedName>
    <definedName name="rotc" localSheetId="5">'[3]DCF old'!#REF!</definedName>
    <definedName name="rotc" localSheetId="9">'[3]DCF old'!#REF!</definedName>
    <definedName name="rotc" localSheetId="2">'[3]DCF old'!#REF!</definedName>
    <definedName name="rotc" localSheetId="26">'[3]DCF old'!#REF!</definedName>
    <definedName name="rotc">'[3]DCF old'!#REF!</definedName>
    <definedName name="RoW" localSheetId="4">#REF!</definedName>
    <definedName name="RoW" localSheetId="15">#REF!</definedName>
    <definedName name="RoW" localSheetId="22">#REF!</definedName>
    <definedName name="RoW" localSheetId="5">#REF!</definedName>
    <definedName name="RoW" localSheetId="9">#REF!</definedName>
    <definedName name="RoW" localSheetId="2">#REF!</definedName>
    <definedName name="RoW" localSheetId="26">#REF!</definedName>
    <definedName name="RoW">#REF!</definedName>
    <definedName name="RoW_w" localSheetId="4">#REF!</definedName>
    <definedName name="RoW_w" localSheetId="15">#REF!</definedName>
    <definedName name="RoW_w" localSheetId="22">#REF!</definedName>
    <definedName name="RoW_w" localSheetId="5">#REF!</definedName>
    <definedName name="RoW_w" localSheetId="9">#REF!</definedName>
    <definedName name="RoW_w" localSheetId="2">#REF!</definedName>
    <definedName name="RoW_w" localSheetId="26">#REF!</definedName>
    <definedName name="RoW_w">#REF!</definedName>
    <definedName name="rowno" localSheetId="4">#REF!</definedName>
    <definedName name="rowno" localSheetId="15">#REF!</definedName>
    <definedName name="rowno" localSheetId="22">#REF!</definedName>
    <definedName name="rowno" localSheetId="5">#REF!</definedName>
    <definedName name="rowno" localSheetId="9">#REF!</definedName>
    <definedName name="rowno" localSheetId="2">#REF!</definedName>
    <definedName name="rowno" localSheetId="26">#REF!</definedName>
    <definedName name="rowno">#REF!</definedName>
    <definedName name="rta" localSheetId="4">[4]Börskurser!#REF!</definedName>
    <definedName name="rta" localSheetId="15">[4]Börskurser!#REF!</definedName>
    <definedName name="rta" localSheetId="22">[4]Börskurser!#REF!</definedName>
    <definedName name="rta" localSheetId="5">[4]Börskurser!#REF!</definedName>
    <definedName name="rta" localSheetId="9">[4]Börskurser!#REF!</definedName>
    <definedName name="rta" localSheetId="2">[4]Börskurser!#REF!</definedName>
    <definedName name="rta" localSheetId="26">[4]Börskurser!#REF!</definedName>
    <definedName name="rta">[4]Börskurser!#REF!</definedName>
    <definedName name="s_ce00" localSheetId="4">#REF!</definedName>
    <definedName name="s_ce00" localSheetId="15">#REF!</definedName>
    <definedName name="s_ce00" localSheetId="22">#REF!</definedName>
    <definedName name="s_ce00" localSheetId="5">#REF!</definedName>
    <definedName name="s_ce00" localSheetId="9">#REF!</definedName>
    <definedName name="s_ce00" localSheetId="2">#REF!</definedName>
    <definedName name="s_ce00" localSheetId="26">#REF!</definedName>
    <definedName name="s_ce00">#REF!</definedName>
    <definedName name="s_ce01" localSheetId="4">#REF!</definedName>
    <definedName name="s_ce01" localSheetId="15">#REF!</definedName>
    <definedName name="s_ce01" localSheetId="22">#REF!</definedName>
    <definedName name="s_ce01" localSheetId="5">#REF!</definedName>
    <definedName name="s_ce01" localSheetId="9">#REF!</definedName>
    <definedName name="s_ce01" localSheetId="2">#REF!</definedName>
    <definedName name="s_ce01" localSheetId="26">#REF!</definedName>
    <definedName name="s_ce01">#REF!</definedName>
    <definedName name="s_ce02" localSheetId="4">#REF!</definedName>
    <definedName name="s_ce02" localSheetId="15">#REF!</definedName>
    <definedName name="s_ce02" localSheetId="22">#REF!</definedName>
    <definedName name="s_ce02" localSheetId="5">#REF!</definedName>
    <definedName name="s_ce02" localSheetId="9">#REF!</definedName>
    <definedName name="s_ce02" localSheetId="2">#REF!</definedName>
    <definedName name="s_ce02" localSheetId="26">#REF!</definedName>
    <definedName name="s_ce02">#REF!</definedName>
    <definedName name="s_ce03">[1]CASINO2!$W$607</definedName>
    <definedName name="s_ce99" localSheetId="4">#REF!</definedName>
    <definedName name="s_ce99" localSheetId="15">#REF!</definedName>
    <definedName name="s_ce99" localSheetId="22">#REF!</definedName>
    <definedName name="s_ce99" localSheetId="5">#REF!</definedName>
    <definedName name="s_ce99" localSheetId="9">#REF!</definedName>
    <definedName name="s_ce99" localSheetId="2">#REF!</definedName>
    <definedName name="s_ce99" localSheetId="26">#REF!</definedName>
    <definedName name="s_ce99">#REF!</definedName>
    <definedName name="S_T_obligations_under_cap_leases">'[8]Invested capital_VDF'!$C$55:$AU$55</definedName>
    <definedName name="sa" localSheetId="4">#REF!</definedName>
    <definedName name="sa" localSheetId="15">#REF!</definedName>
    <definedName name="sa" localSheetId="22">#REF!</definedName>
    <definedName name="sa" localSheetId="5">#REF!</definedName>
    <definedName name="sa" localSheetId="9">#REF!</definedName>
    <definedName name="sa" localSheetId="2">#REF!</definedName>
    <definedName name="sa" localSheetId="26">#REF!</definedName>
    <definedName name="sa">#REF!</definedName>
    <definedName name="sa_beta1" localSheetId="4">'[3]DCF old'!#REF!</definedName>
    <definedName name="sa_beta1" localSheetId="15">'[3]DCF old'!#REF!</definedName>
    <definedName name="sa_beta1" localSheetId="22">'[3]DCF old'!#REF!</definedName>
    <definedName name="sa_beta1" localSheetId="5">'[3]DCF old'!#REF!</definedName>
    <definedName name="sa_beta1" localSheetId="9">'[3]DCF old'!#REF!</definedName>
    <definedName name="sa_beta1" localSheetId="2">'[3]DCF old'!#REF!</definedName>
    <definedName name="sa_beta1" localSheetId="26">'[3]DCF old'!#REF!</definedName>
    <definedName name="sa_beta1">'[3]DCF old'!#REF!</definedName>
    <definedName name="sa_beta2" localSheetId="4">'[3]DCF old'!#REF!</definedName>
    <definedName name="sa_beta2" localSheetId="15">'[3]DCF old'!#REF!</definedName>
    <definedName name="sa_beta2" localSheetId="22">'[3]DCF old'!#REF!</definedName>
    <definedName name="sa_beta2" localSheetId="5">'[3]DCF old'!#REF!</definedName>
    <definedName name="sa_beta2" localSheetId="9">'[3]DCF old'!#REF!</definedName>
    <definedName name="sa_beta2" localSheetId="2">'[3]DCF old'!#REF!</definedName>
    <definedName name="sa_beta2" localSheetId="26">'[3]DCF old'!#REF!</definedName>
    <definedName name="sa_beta2">'[3]DCF old'!#REF!</definedName>
    <definedName name="sa_beta3" localSheetId="4">'[3]DCF old'!#REF!</definedName>
    <definedName name="sa_beta3" localSheetId="15">'[3]DCF old'!#REF!</definedName>
    <definedName name="sa_beta3" localSheetId="22">'[3]DCF old'!#REF!</definedName>
    <definedName name="sa_beta3" localSheetId="5">'[3]DCF old'!#REF!</definedName>
    <definedName name="sa_beta3" localSheetId="9">'[3]DCF old'!#REF!</definedName>
    <definedName name="sa_beta3" localSheetId="2">'[3]DCF old'!#REF!</definedName>
    <definedName name="sa_beta3" localSheetId="26">'[3]DCF old'!#REF!</definedName>
    <definedName name="sa_beta3">'[3]DCF old'!#REF!</definedName>
    <definedName name="sa_beta4" localSheetId="4">'[3]DCF old'!#REF!</definedName>
    <definedName name="sa_beta4" localSheetId="15">'[3]DCF old'!#REF!</definedName>
    <definedName name="sa_beta4" localSheetId="22">'[3]DCF old'!#REF!</definedName>
    <definedName name="sa_beta4" localSheetId="5">'[3]DCF old'!#REF!</definedName>
    <definedName name="sa_beta4" localSheetId="9">'[3]DCF old'!#REF!</definedName>
    <definedName name="sa_beta4" localSheetId="2">'[3]DCF old'!#REF!</definedName>
    <definedName name="sa_beta4" localSheetId="26">'[3]DCF old'!#REF!</definedName>
    <definedName name="sa_beta4">'[3]DCF old'!#REF!</definedName>
    <definedName name="sa_beta5" localSheetId="4">'[3]DCF old'!#REF!</definedName>
    <definedName name="sa_beta5" localSheetId="15">'[3]DCF old'!#REF!</definedName>
    <definedName name="sa_beta5" localSheetId="22">'[3]DCF old'!#REF!</definedName>
    <definedName name="sa_beta5" localSheetId="5">'[3]DCF old'!#REF!</definedName>
    <definedName name="sa_beta5" localSheetId="9">'[3]DCF old'!#REF!</definedName>
    <definedName name="sa_beta5" localSheetId="2">'[3]DCF old'!#REF!</definedName>
    <definedName name="sa_beta5" localSheetId="26">'[3]DCF old'!#REF!</definedName>
    <definedName name="sa_beta5">'[3]DCF old'!#REF!</definedName>
    <definedName name="sa_beta6" localSheetId="4">'[3]DCF old'!#REF!</definedName>
    <definedName name="sa_beta6" localSheetId="15">'[3]DCF old'!#REF!</definedName>
    <definedName name="sa_beta6" localSheetId="22">'[3]DCF old'!#REF!</definedName>
    <definedName name="sa_beta6" localSheetId="5">'[3]DCF old'!#REF!</definedName>
    <definedName name="sa_beta6" localSheetId="9">'[3]DCF old'!#REF!</definedName>
    <definedName name="sa_beta6" localSheetId="2">'[3]DCF old'!#REF!</definedName>
    <definedName name="sa_beta6" localSheetId="26">'[3]DCF old'!#REF!</definedName>
    <definedName name="sa_beta6">'[3]DCF old'!#REF!</definedName>
    <definedName name="sa_beta7" localSheetId="4">'[3]DCF old'!#REF!</definedName>
    <definedName name="sa_beta7" localSheetId="15">'[3]DCF old'!#REF!</definedName>
    <definedName name="sa_beta7" localSheetId="22">'[3]DCF old'!#REF!</definedName>
    <definedName name="sa_beta7" localSheetId="5">'[3]DCF old'!#REF!</definedName>
    <definedName name="sa_beta7" localSheetId="9">'[3]DCF old'!#REF!</definedName>
    <definedName name="sa_beta7" localSheetId="2">'[3]DCF old'!#REF!</definedName>
    <definedName name="sa_beta7" localSheetId="26">'[3]DCF old'!#REF!</definedName>
    <definedName name="sa_beta7">'[3]DCF old'!#REF!</definedName>
    <definedName name="sa_betadiff" localSheetId="4">'[3]DCF old'!#REF!</definedName>
    <definedName name="sa_betadiff" localSheetId="15">'[3]DCF old'!#REF!</definedName>
    <definedName name="sa_betadiff" localSheetId="22">'[3]DCF old'!#REF!</definedName>
    <definedName name="sa_betadiff" localSheetId="5">'[3]DCF old'!#REF!</definedName>
    <definedName name="sa_betadiff" localSheetId="9">'[3]DCF old'!#REF!</definedName>
    <definedName name="sa_betadiff" localSheetId="2">'[3]DCF old'!#REF!</definedName>
    <definedName name="sa_betadiff" localSheetId="26">'[3]DCF old'!#REF!</definedName>
    <definedName name="sa_betadiff">'[3]DCF old'!#REF!</definedName>
    <definedName name="sa_clear" localSheetId="4">'[3]DCF old'!#REF!,'[3]DCF old'!#REF!,'[3]DCF old'!#REF!,'[3]DCF old'!#REF!,'[3]DCF old'!#REF!,'[3]DCF old'!#REF!,'[3]DCF old'!#REF!,'[3]DCF old'!#REF!</definedName>
    <definedName name="sa_clear" localSheetId="15">'[3]DCF old'!#REF!,'[3]DCF old'!#REF!,'[3]DCF old'!#REF!,'[3]DCF old'!#REF!,'[3]DCF old'!#REF!,'[3]DCF old'!#REF!,'[3]DCF old'!#REF!,'[3]DCF old'!#REF!</definedName>
    <definedName name="sa_clear" localSheetId="22">'[3]DCF old'!#REF!,'[3]DCF old'!#REF!,'[3]DCF old'!#REF!,'[3]DCF old'!#REF!,'[3]DCF old'!#REF!,'[3]DCF old'!#REF!,'[3]DCF old'!#REF!,'[3]DCF old'!#REF!</definedName>
    <definedName name="sa_clear" localSheetId="5">'[3]DCF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6">'[3]DCF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5">'[3]DCF old'!#REF!</definedName>
    <definedName name="sa_noplat_p2_1" localSheetId="22">'[3]DCF old'!#REF!</definedName>
    <definedName name="sa_noplat_p2_1" localSheetId="5">'[3]DCF old'!#REF!</definedName>
    <definedName name="sa_noplat_p2_1" localSheetId="9">'[3]DCF old'!#REF!</definedName>
    <definedName name="sa_noplat_p2_1" localSheetId="2">'[3]DCF old'!#REF!</definedName>
    <definedName name="sa_noplat_p2_1" localSheetId="26">'[3]DCF old'!#REF!</definedName>
    <definedName name="sa_noplat_p2_1">'[3]DCF old'!#REF!</definedName>
    <definedName name="sa_noplat_p2_2" localSheetId="4">'[3]DCF old'!#REF!</definedName>
    <definedName name="sa_noplat_p2_2" localSheetId="15">'[3]DCF old'!#REF!</definedName>
    <definedName name="sa_noplat_p2_2" localSheetId="22">'[3]DCF old'!#REF!</definedName>
    <definedName name="sa_noplat_p2_2" localSheetId="5">'[3]DCF old'!#REF!</definedName>
    <definedName name="sa_noplat_p2_2" localSheetId="9">'[3]DCF old'!#REF!</definedName>
    <definedName name="sa_noplat_p2_2" localSheetId="2">'[3]DCF old'!#REF!</definedName>
    <definedName name="sa_noplat_p2_2" localSheetId="26">'[3]DCF old'!#REF!</definedName>
    <definedName name="sa_noplat_p2_2">'[3]DCF old'!#REF!</definedName>
    <definedName name="sa_noplat_p2_3" localSheetId="4">'[3]DCF old'!#REF!</definedName>
    <definedName name="sa_noplat_p2_3" localSheetId="15">'[3]DCF old'!#REF!</definedName>
    <definedName name="sa_noplat_p2_3" localSheetId="22">'[3]DCF old'!#REF!</definedName>
    <definedName name="sa_noplat_p2_3" localSheetId="5">'[3]DCF old'!#REF!</definedName>
    <definedName name="sa_noplat_p2_3" localSheetId="9">'[3]DCF old'!#REF!</definedName>
    <definedName name="sa_noplat_p2_3" localSheetId="2">'[3]DCF old'!#REF!</definedName>
    <definedName name="sa_noplat_p2_3" localSheetId="26">'[3]DCF old'!#REF!</definedName>
    <definedName name="sa_noplat_p2_3">'[3]DCF old'!#REF!</definedName>
    <definedName name="sa_noplat_p2_4" localSheetId="4">'[3]DCF old'!#REF!</definedName>
    <definedName name="sa_noplat_p2_4" localSheetId="15">'[3]DCF old'!#REF!</definedName>
    <definedName name="sa_noplat_p2_4" localSheetId="22">'[3]DCF old'!#REF!</definedName>
    <definedName name="sa_noplat_p2_4" localSheetId="5">'[3]DCF old'!#REF!</definedName>
    <definedName name="sa_noplat_p2_4" localSheetId="9">'[3]DCF old'!#REF!</definedName>
    <definedName name="sa_noplat_p2_4" localSheetId="2">'[3]DCF old'!#REF!</definedName>
    <definedName name="sa_noplat_p2_4" localSheetId="26">'[3]DCF old'!#REF!</definedName>
    <definedName name="sa_noplat_p2_4">'[3]DCF old'!#REF!</definedName>
    <definedName name="sa_noplat_p2_5" localSheetId="4">'[3]DCF old'!#REF!</definedName>
    <definedName name="sa_noplat_p2_5" localSheetId="15">'[3]DCF old'!#REF!</definedName>
    <definedName name="sa_noplat_p2_5" localSheetId="22">'[3]DCF old'!#REF!</definedName>
    <definedName name="sa_noplat_p2_5" localSheetId="5">'[3]DCF old'!#REF!</definedName>
    <definedName name="sa_noplat_p2_5" localSheetId="9">'[3]DCF old'!#REF!</definedName>
    <definedName name="sa_noplat_p2_5" localSheetId="2">'[3]DCF old'!#REF!</definedName>
    <definedName name="sa_noplat_p2_5" localSheetId="26">'[3]DCF old'!#REF!</definedName>
    <definedName name="sa_noplat_p2_5">'[3]DCF old'!#REF!</definedName>
    <definedName name="sa_noplat_p3_1" localSheetId="4">'[3]DCF old'!#REF!</definedName>
    <definedName name="sa_noplat_p3_1" localSheetId="15">'[3]DCF old'!#REF!</definedName>
    <definedName name="sa_noplat_p3_1" localSheetId="22">'[3]DCF old'!#REF!</definedName>
    <definedName name="sa_noplat_p3_1" localSheetId="5">'[3]DCF old'!#REF!</definedName>
    <definedName name="sa_noplat_p3_1" localSheetId="9">'[3]DCF old'!#REF!</definedName>
    <definedName name="sa_noplat_p3_1" localSheetId="2">'[3]DCF old'!#REF!</definedName>
    <definedName name="sa_noplat_p3_1" localSheetId="26">'[3]DCF old'!#REF!</definedName>
    <definedName name="sa_noplat_p3_1">'[3]DCF old'!#REF!</definedName>
    <definedName name="sa_noplat_p3_2" localSheetId="4">'[3]DCF old'!#REF!</definedName>
    <definedName name="sa_noplat_p3_2" localSheetId="15">'[3]DCF old'!#REF!</definedName>
    <definedName name="sa_noplat_p3_2" localSheetId="22">'[3]DCF old'!#REF!</definedName>
    <definedName name="sa_noplat_p3_2" localSheetId="5">'[3]DCF old'!#REF!</definedName>
    <definedName name="sa_noplat_p3_2" localSheetId="9">'[3]DCF old'!#REF!</definedName>
    <definedName name="sa_noplat_p3_2" localSheetId="2">'[3]DCF old'!#REF!</definedName>
    <definedName name="sa_noplat_p3_2" localSheetId="26">'[3]DCF old'!#REF!</definedName>
    <definedName name="sa_noplat_p3_2">'[3]DCF old'!#REF!</definedName>
    <definedName name="sa_noplat_p3_3" localSheetId="4">'[3]DCF old'!#REF!</definedName>
    <definedName name="sa_noplat_p3_3" localSheetId="15">'[3]DCF old'!#REF!</definedName>
    <definedName name="sa_noplat_p3_3" localSheetId="22">'[3]DCF old'!#REF!</definedName>
    <definedName name="sa_noplat_p3_3" localSheetId="5">'[3]DCF old'!#REF!</definedName>
    <definedName name="sa_noplat_p3_3" localSheetId="9">'[3]DCF old'!#REF!</definedName>
    <definedName name="sa_noplat_p3_3" localSheetId="2">'[3]DCF old'!#REF!</definedName>
    <definedName name="sa_noplat_p3_3" localSheetId="26">'[3]DCF old'!#REF!</definedName>
    <definedName name="sa_noplat_p3_3">'[3]DCF old'!#REF!</definedName>
    <definedName name="sa_noplat_p3_4" localSheetId="4">'[3]DCF old'!#REF!</definedName>
    <definedName name="sa_noplat_p3_4" localSheetId="15">'[3]DCF old'!#REF!</definedName>
    <definedName name="sa_noplat_p3_4" localSheetId="22">'[3]DCF old'!#REF!</definedName>
    <definedName name="sa_noplat_p3_4" localSheetId="5">'[3]DCF old'!#REF!</definedName>
    <definedName name="sa_noplat_p3_4" localSheetId="9">'[3]DCF old'!#REF!</definedName>
    <definedName name="sa_noplat_p3_4" localSheetId="2">'[3]DCF old'!#REF!</definedName>
    <definedName name="sa_noplat_p3_4" localSheetId="26">'[3]DCF old'!#REF!</definedName>
    <definedName name="sa_noplat_p3_4">'[3]DCF old'!#REF!</definedName>
    <definedName name="sa_noplat_p3_5" localSheetId="4">'[3]DCF old'!#REF!</definedName>
    <definedName name="sa_noplat_p3_5" localSheetId="15">'[3]DCF old'!#REF!</definedName>
    <definedName name="sa_noplat_p3_5" localSheetId="22">'[3]DCF old'!#REF!</definedName>
    <definedName name="sa_noplat_p3_5" localSheetId="5">'[3]DCF old'!#REF!</definedName>
    <definedName name="sa_noplat_p3_5" localSheetId="9">'[3]DCF old'!#REF!</definedName>
    <definedName name="sa_noplat_p3_5" localSheetId="2">'[3]DCF old'!#REF!</definedName>
    <definedName name="sa_noplat_p3_5" localSheetId="26">'[3]DCF old'!#REF!</definedName>
    <definedName name="sa_noplat_p3_5">'[3]DCF old'!#REF!</definedName>
    <definedName name="sa_noplat1" localSheetId="4">'[3]DCF old'!#REF!</definedName>
    <definedName name="sa_noplat1" localSheetId="15">'[3]DCF old'!#REF!</definedName>
    <definedName name="sa_noplat1" localSheetId="22">'[3]DCF old'!#REF!</definedName>
    <definedName name="sa_noplat1" localSheetId="5">'[3]DCF old'!#REF!</definedName>
    <definedName name="sa_noplat1" localSheetId="9">'[3]DCF old'!#REF!</definedName>
    <definedName name="sa_noplat1" localSheetId="2">'[3]DCF old'!#REF!</definedName>
    <definedName name="sa_noplat1" localSheetId="26">'[3]DCF old'!#REF!</definedName>
    <definedName name="sa_noplat1">'[3]DCF old'!#REF!</definedName>
    <definedName name="sa_noplat2" localSheetId="4">'[3]DCF old'!#REF!</definedName>
    <definedName name="sa_noplat2" localSheetId="15">'[3]DCF old'!#REF!</definedName>
    <definedName name="sa_noplat2" localSheetId="22">'[3]DCF old'!#REF!</definedName>
    <definedName name="sa_noplat2" localSheetId="5">'[3]DCF old'!#REF!</definedName>
    <definedName name="sa_noplat2" localSheetId="9">'[3]DCF old'!#REF!</definedName>
    <definedName name="sa_noplat2" localSheetId="2">'[3]DCF old'!#REF!</definedName>
    <definedName name="sa_noplat2" localSheetId="26">'[3]DCF old'!#REF!</definedName>
    <definedName name="sa_noplat2">'[3]DCF old'!#REF!</definedName>
    <definedName name="sa_noplat3" localSheetId="4">'[3]DCF old'!#REF!</definedName>
    <definedName name="sa_noplat3" localSheetId="15">'[3]DCF old'!#REF!</definedName>
    <definedName name="sa_noplat3" localSheetId="22">'[3]DCF old'!#REF!</definedName>
    <definedName name="sa_noplat3" localSheetId="5">'[3]DCF old'!#REF!</definedName>
    <definedName name="sa_noplat3" localSheetId="9">'[3]DCF old'!#REF!</definedName>
    <definedName name="sa_noplat3" localSheetId="2">'[3]DCF old'!#REF!</definedName>
    <definedName name="sa_noplat3" localSheetId="26">'[3]DCF old'!#REF!</definedName>
    <definedName name="sa_noplat3">'[3]DCF old'!#REF!</definedName>
    <definedName name="sa_noplat4" localSheetId="4">'[3]DCF old'!#REF!</definedName>
    <definedName name="sa_noplat4" localSheetId="15">'[3]DCF old'!#REF!</definedName>
    <definedName name="sa_noplat4" localSheetId="22">'[3]DCF old'!#REF!</definedName>
    <definedName name="sa_noplat4" localSheetId="5">'[3]DCF old'!#REF!</definedName>
    <definedName name="sa_noplat4" localSheetId="9">'[3]DCF old'!#REF!</definedName>
    <definedName name="sa_noplat4" localSheetId="2">'[3]DCF old'!#REF!</definedName>
    <definedName name="sa_noplat4" localSheetId="26">'[3]DCF old'!#REF!</definedName>
    <definedName name="sa_noplat4">'[3]DCF old'!#REF!</definedName>
    <definedName name="sa_noplat5" localSheetId="4">'[3]DCF old'!#REF!</definedName>
    <definedName name="sa_noplat5" localSheetId="15">'[3]DCF old'!#REF!</definedName>
    <definedName name="sa_noplat5" localSheetId="22">'[3]DCF old'!#REF!</definedName>
    <definedName name="sa_noplat5" localSheetId="5">'[3]DCF old'!#REF!</definedName>
    <definedName name="sa_noplat5" localSheetId="9">'[3]DCF old'!#REF!</definedName>
    <definedName name="sa_noplat5" localSheetId="2">'[3]DCF old'!#REF!</definedName>
    <definedName name="sa_noplat5" localSheetId="26">'[3]DCF old'!#REF!</definedName>
    <definedName name="sa_noplat5">'[3]DCF old'!#REF!</definedName>
    <definedName name="sa_noplat6" localSheetId="4">'[3]DCF old'!#REF!</definedName>
    <definedName name="sa_noplat6" localSheetId="15">'[3]DCF old'!#REF!</definedName>
    <definedName name="sa_noplat6" localSheetId="22">'[3]DCF old'!#REF!</definedName>
    <definedName name="sa_noplat6" localSheetId="5">'[3]DCF old'!#REF!</definedName>
    <definedName name="sa_noplat6" localSheetId="9">'[3]DCF old'!#REF!</definedName>
    <definedName name="sa_noplat6" localSheetId="2">'[3]DCF old'!#REF!</definedName>
    <definedName name="sa_noplat6" localSheetId="26">'[3]DCF old'!#REF!</definedName>
    <definedName name="sa_noplat6">'[3]DCF old'!#REF!</definedName>
    <definedName name="sa_noplat7" localSheetId="4">'[3]DCF old'!#REF!</definedName>
    <definedName name="sa_noplat7" localSheetId="15">'[3]DCF old'!#REF!</definedName>
    <definedName name="sa_noplat7" localSheetId="22">'[3]DCF old'!#REF!</definedName>
    <definedName name="sa_noplat7" localSheetId="5">'[3]DCF old'!#REF!</definedName>
    <definedName name="sa_noplat7" localSheetId="9">'[3]DCF old'!#REF!</definedName>
    <definedName name="sa_noplat7" localSheetId="2">'[3]DCF old'!#REF!</definedName>
    <definedName name="sa_noplat7" localSheetId="26">'[3]DCF old'!#REF!</definedName>
    <definedName name="sa_noplat7">'[3]DCF old'!#REF!</definedName>
    <definedName name="sa_noplatdiff" localSheetId="4">'[3]DCF old'!#REF!</definedName>
    <definedName name="sa_noplatdiff" localSheetId="15">'[3]DCF old'!#REF!</definedName>
    <definedName name="sa_noplatdiff" localSheetId="22">'[3]DCF old'!#REF!</definedName>
    <definedName name="sa_noplatdiff" localSheetId="5">'[3]DCF old'!#REF!</definedName>
    <definedName name="sa_noplatdiff" localSheetId="9">'[3]DCF old'!#REF!</definedName>
    <definedName name="sa_noplatdiff" localSheetId="2">'[3]DCF old'!#REF!</definedName>
    <definedName name="sa_noplatdiff" localSheetId="26">'[3]DCF old'!#REF!</definedName>
    <definedName name="sa_noplatdiff">'[3]DCF old'!#REF!</definedName>
    <definedName name="sa_noplatdiff2" localSheetId="4">'[3]DCF old'!#REF!</definedName>
    <definedName name="sa_noplatdiff2" localSheetId="15">'[3]DCF old'!#REF!</definedName>
    <definedName name="sa_noplatdiff2" localSheetId="22">'[3]DCF old'!#REF!</definedName>
    <definedName name="sa_noplatdiff2" localSheetId="5">'[3]DCF old'!#REF!</definedName>
    <definedName name="sa_noplatdiff2" localSheetId="9">'[3]DCF old'!#REF!</definedName>
    <definedName name="sa_noplatdiff2" localSheetId="2">'[3]DCF old'!#REF!</definedName>
    <definedName name="sa_noplatdiff2" localSheetId="26">'[3]DCF old'!#REF!</definedName>
    <definedName name="sa_noplatdiff2">'[3]DCF old'!#REF!</definedName>
    <definedName name="sa_rf1" localSheetId="4">'[3]DCF old'!#REF!</definedName>
    <definedName name="sa_rf1" localSheetId="15">'[3]DCF old'!#REF!</definedName>
    <definedName name="sa_rf1" localSheetId="22">'[3]DCF old'!#REF!</definedName>
    <definedName name="sa_rf1" localSheetId="5">'[3]DCF old'!#REF!</definedName>
    <definedName name="sa_rf1" localSheetId="9">'[3]DCF old'!#REF!</definedName>
    <definedName name="sa_rf1" localSheetId="2">'[3]DCF old'!#REF!</definedName>
    <definedName name="sa_rf1" localSheetId="26">'[3]DCF old'!#REF!</definedName>
    <definedName name="sa_rf1">'[3]DCF old'!#REF!</definedName>
    <definedName name="sa_rf2" localSheetId="4">'[3]DCF old'!#REF!</definedName>
    <definedName name="sa_rf2" localSheetId="15">'[3]DCF old'!#REF!</definedName>
    <definedName name="sa_rf2" localSheetId="22">'[3]DCF old'!#REF!</definedName>
    <definedName name="sa_rf2" localSheetId="5">'[3]DCF old'!#REF!</definedName>
    <definedName name="sa_rf2" localSheetId="9">'[3]DCF old'!#REF!</definedName>
    <definedName name="sa_rf2" localSheetId="2">'[3]DCF old'!#REF!</definedName>
    <definedName name="sa_rf2" localSheetId="26">'[3]DCF old'!#REF!</definedName>
    <definedName name="sa_rf2">'[3]DCF old'!#REF!</definedName>
    <definedName name="sa_rf3" localSheetId="4">'[3]DCF old'!#REF!</definedName>
    <definedName name="sa_rf3" localSheetId="15">'[3]DCF old'!#REF!</definedName>
    <definedName name="sa_rf3" localSheetId="22">'[3]DCF old'!#REF!</definedName>
    <definedName name="sa_rf3" localSheetId="5">'[3]DCF old'!#REF!</definedName>
    <definedName name="sa_rf3" localSheetId="9">'[3]DCF old'!#REF!</definedName>
    <definedName name="sa_rf3" localSheetId="2">'[3]DCF old'!#REF!</definedName>
    <definedName name="sa_rf3" localSheetId="26">'[3]DCF old'!#REF!</definedName>
    <definedName name="sa_rf3">'[3]DCF old'!#REF!</definedName>
    <definedName name="sa_rf4" localSheetId="4">'[3]DCF old'!#REF!</definedName>
    <definedName name="sa_rf4" localSheetId="15">'[3]DCF old'!#REF!</definedName>
    <definedName name="sa_rf4" localSheetId="22">'[3]DCF old'!#REF!</definedName>
    <definedName name="sa_rf4" localSheetId="5">'[3]DCF old'!#REF!</definedName>
    <definedName name="sa_rf4" localSheetId="9">'[3]DCF old'!#REF!</definedName>
    <definedName name="sa_rf4" localSheetId="2">'[3]DCF old'!#REF!</definedName>
    <definedName name="sa_rf4" localSheetId="26">'[3]DCF old'!#REF!</definedName>
    <definedName name="sa_rf4">'[3]DCF old'!#REF!</definedName>
    <definedName name="sa_rf5" localSheetId="4">'[3]DCF old'!#REF!</definedName>
    <definedName name="sa_rf5" localSheetId="15">'[3]DCF old'!#REF!</definedName>
    <definedName name="sa_rf5" localSheetId="22">'[3]DCF old'!#REF!</definedName>
    <definedName name="sa_rf5" localSheetId="5">'[3]DCF old'!#REF!</definedName>
    <definedName name="sa_rf5" localSheetId="9">'[3]DCF old'!#REF!</definedName>
    <definedName name="sa_rf5" localSheetId="2">'[3]DCF old'!#REF!</definedName>
    <definedName name="sa_rf5" localSheetId="26">'[3]DCF old'!#REF!</definedName>
    <definedName name="sa_rf5">'[3]DCF old'!#REF!</definedName>
    <definedName name="sa_rf6" localSheetId="4">'[3]DCF old'!#REF!</definedName>
    <definedName name="sa_rf6" localSheetId="15">'[3]DCF old'!#REF!</definedName>
    <definedName name="sa_rf6" localSheetId="22">'[3]DCF old'!#REF!</definedName>
    <definedName name="sa_rf6" localSheetId="5">'[3]DCF old'!#REF!</definedName>
    <definedName name="sa_rf6" localSheetId="9">'[3]DCF old'!#REF!</definedName>
    <definedName name="sa_rf6" localSheetId="2">'[3]DCF old'!#REF!</definedName>
    <definedName name="sa_rf6" localSheetId="26">'[3]DCF old'!#REF!</definedName>
    <definedName name="sa_rf6">'[3]DCF old'!#REF!</definedName>
    <definedName name="sa_rf7" localSheetId="4">'[3]DCF old'!#REF!</definedName>
    <definedName name="sa_rf7" localSheetId="15">'[3]DCF old'!#REF!</definedName>
    <definedName name="sa_rf7" localSheetId="22">'[3]DCF old'!#REF!</definedName>
    <definedName name="sa_rf7" localSheetId="5">'[3]DCF old'!#REF!</definedName>
    <definedName name="sa_rf7" localSheetId="9">'[3]DCF old'!#REF!</definedName>
    <definedName name="sa_rf7" localSheetId="2">'[3]DCF old'!#REF!</definedName>
    <definedName name="sa_rf7" localSheetId="26">'[3]DCF old'!#REF!</definedName>
    <definedName name="sa_rf7">'[3]DCF old'!#REF!</definedName>
    <definedName name="sa_rfdiff" localSheetId="4">'[3]DCF old'!#REF!</definedName>
    <definedName name="sa_rfdiff" localSheetId="15">'[3]DCF old'!#REF!</definedName>
    <definedName name="sa_rfdiff" localSheetId="22">'[3]DCF old'!#REF!</definedName>
    <definedName name="sa_rfdiff" localSheetId="5">'[3]DCF old'!#REF!</definedName>
    <definedName name="sa_rfdiff" localSheetId="9">'[3]DCF old'!#REF!</definedName>
    <definedName name="sa_rfdiff" localSheetId="2">'[3]DCF old'!#REF!</definedName>
    <definedName name="sa_rfdiff" localSheetId="26">'[3]DCF old'!#REF!</definedName>
    <definedName name="sa_rfdiff">'[3]DCF old'!#REF!</definedName>
    <definedName name="sa_riskprem1" localSheetId="4">'[3]DCF old'!#REF!</definedName>
    <definedName name="sa_riskprem1" localSheetId="15">'[3]DCF old'!#REF!</definedName>
    <definedName name="sa_riskprem1" localSheetId="22">'[3]DCF old'!#REF!</definedName>
    <definedName name="sa_riskprem1" localSheetId="5">'[3]DCF old'!#REF!</definedName>
    <definedName name="sa_riskprem1" localSheetId="9">'[3]DCF old'!#REF!</definedName>
    <definedName name="sa_riskprem1" localSheetId="2">'[3]DCF old'!#REF!</definedName>
    <definedName name="sa_riskprem1" localSheetId="26">'[3]DCF old'!#REF!</definedName>
    <definedName name="sa_riskprem1">'[3]DCF old'!#REF!</definedName>
    <definedName name="sa_riskprem2" localSheetId="4">'[3]DCF old'!#REF!</definedName>
    <definedName name="sa_riskprem2" localSheetId="15">'[3]DCF old'!#REF!</definedName>
    <definedName name="sa_riskprem2" localSheetId="22">'[3]DCF old'!#REF!</definedName>
    <definedName name="sa_riskprem2" localSheetId="5">'[3]DCF old'!#REF!</definedName>
    <definedName name="sa_riskprem2" localSheetId="9">'[3]DCF old'!#REF!</definedName>
    <definedName name="sa_riskprem2" localSheetId="2">'[3]DCF old'!#REF!</definedName>
    <definedName name="sa_riskprem2" localSheetId="26">'[3]DCF old'!#REF!</definedName>
    <definedName name="sa_riskprem2">'[3]DCF old'!#REF!</definedName>
    <definedName name="sa_riskprem3" localSheetId="4">'[3]DCF old'!#REF!</definedName>
    <definedName name="sa_riskprem3" localSheetId="15">'[3]DCF old'!#REF!</definedName>
    <definedName name="sa_riskprem3" localSheetId="22">'[3]DCF old'!#REF!</definedName>
    <definedName name="sa_riskprem3" localSheetId="5">'[3]DCF old'!#REF!</definedName>
    <definedName name="sa_riskprem3" localSheetId="9">'[3]DCF old'!#REF!</definedName>
    <definedName name="sa_riskprem3" localSheetId="2">'[3]DCF old'!#REF!</definedName>
    <definedName name="sa_riskprem3" localSheetId="26">'[3]DCF old'!#REF!</definedName>
    <definedName name="sa_riskprem3">'[3]DCF old'!#REF!</definedName>
    <definedName name="sa_riskprem4" localSheetId="4">'[3]DCF old'!#REF!</definedName>
    <definedName name="sa_riskprem4" localSheetId="15">'[3]DCF old'!#REF!</definedName>
    <definedName name="sa_riskprem4" localSheetId="22">'[3]DCF old'!#REF!</definedName>
    <definedName name="sa_riskprem4" localSheetId="5">'[3]DCF old'!#REF!</definedName>
    <definedName name="sa_riskprem4" localSheetId="9">'[3]DCF old'!#REF!</definedName>
    <definedName name="sa_riskprem4" localSheetId="2">'[3]DCF old'!#REF!</definedName>
    <definedName name="sa_riskprem4" localSheetId="26">'[3]DCF old'!#REF!</definedName>
    <definedName name="sa_riskprem4">'[3]DCF old'!#REF!</definedName>
    <definedName name="sa_riskprem5" localSheetId="4">'[3]DCF old'!#REF!</definedName>
    <definedName name="sa_riskprem5" localSheetId="15">'[3]DCF old'!#REF!</definedName>
    <definedName name="sa_riskprem5" localSheetId="22">'[3]DCF old'!#REF!</definedName>
    <definedName name="sa_riskprem5" localSheetId="5">'[3]DCF old'!#REF!</definedName>
    <definedName name="sa_riskprem5" localSheetId="9">'[3]DCF old'!#REF!</definedName>
    <definedName name="sa_riskprem5" localSheetId="2">'[3]DCF old'!#REF!</definedName>
    <definedName name="sa_riskprem5" localSheetId="26">'[3]DCF old'!#REF!</definedName>
    <definedName name="sa_riskprem5">'[3]DCF old'!#REF!</definedName>
    <definedName name="sa_riskprem6" localSheetId="4">'[3]DCF old'!#REF!</definedName>
    <definedName name="sa_riskprem6" localSheetId="15">'[3]DCF old'!#REF!</definedName>
    <definedName name="sa_riskprem6" localSheetId="22">'[3]DCF old'!#REF!</definedName>
    <definedName name="sa_riskprem6" localSheetId="5">'[3]DCF old'!#REF!</definedName>
    <definedName name="sa_riskprem6" localSheetId="9">'[3]DCF old'!#REF!</definedName>
    <definedName name="sa_riskprem6" localSheetId="2">'[3]DCF old'!#REF!</definedName>
    <definedName name="sa_riskprem6" localSheetId="26">'[3]DCF old'!#REF!</definedName>
    <definedName name="sa_riskprem6">'[3]DCF old'!#REF!</definedName>
    <definedName name="sa_riskprem7" localSheetId="4">'[3]DCF old'!#REF!</definedName>
    <definedName name="sa_riskprem7" localSheetId="15">'[3]DCF old'!#REF!</definedName>
    <definedName name="sa_riskprem7" localSheetId="22">'[3]DCF old'!#REF!</definedName>
    <definedName name="sa_riskprem7" localSheetId="5">'[3]DCF old'!#REF!</definedName>
    <definedName name="sa_riskprem7" localSheetId="9">'[3]DCF old'!#REF!</definedName>
    <definedName name="sa_riskprem7" localSheetId="2">'[3]DCF old'!#REF!</definedName>
    <definedName name="sa_riskprem7" localSheetId="26">'[3]DCF old'!#REF!</definedName>
    <definedName name="sa_riskprem7">'[3]DCF old'!#REF!</definedName>
    <definedName name="sa_riskpremdiff" localSheetId="4">'[3]DCF old'!#REF!</definedName>
    <definedName name="sa_riskpremdiff" localSheetId="15">'[3]DCF old'!#REF!</definedName>
    <definedName name="sa_riskpremdiff" localSheetId="22">'[3]DCF old'!#REF!</definedName>
    <definedName name="sa_riskpremdiff" localSheetId="5">'[3]DCF old'!#REF!</definedName>
    <definedName name="sa_riskpremdiff" localSheetId="9">'[3]DCF old'!#REF!</definedName>
    <definedName name="sa_riskpremdiff" localSheetId="2">'[3]DCF old'!#REF!</definedName>
    <definedName name="sa_riskpremdiff" localSheetId="26">'[3]DCF old'!#REF!</definedName>
    <definedName name="sa_riskpremdiff">'[3]DCF old'!#REF!</definedName>
    <definedName name="sa_roic_value_p2" localSheetId="4">'[3]DCF old'!#REF!</definedName>
    <definedName name="sa_roic_value_p2" localSheetId="15">'[3]DCF old'!#REF!</definedName>
    <definedName name="sa_roic_value_p2" localSheetId="22">'[3]DCF old'!#REF!</definedName>
    <definedName name="sa_roic_value_p2" localSheetId="5">'[3]DCF old'!#REF!</definedName>
    <definedName name="sa_roic_value_p2" localSheetId="9">'[3]DCF old'!#REF!</definedName>
    <definedName name="sa_roic_value_p2" localSheetId="2">'[3]DCF old'!#REF!</definedName>
    <definedName name="sa_roic_value_p2" localSheetId="26">'[3]DCF old'!#REF!</definedName>
    <definedName name="sa_roic_value_p2">'[3]DCF old'!#REF!</definedName>
    <definedName name="sa_roic_value_p3" localSheetId="4">'[3]DCF old'!#REF!</definedName>
    <definedName name="sa_roic_value_p3" localSheetId="15">'[3]DCF old'!#REF!</definedName>
    <definedName name="sa_roic_value_p3" localSheetId="22">'[3]DCF old'!#REF!</definedName>
    <definedName name="sa_roic_value_p3" localSheetId="5">'[3]DCF old'!#REF!</definedName>
    <definedName name="sa_roic_value_p3" localSheetId="9">'[3]DCF old'!#REF!</definedName>
    <definedName name="sa_roic_value_p3" localSheetId="2">'[3]DCF old'!#REF!</definedName>
    <definedName name="sa_roic_value_p3" localSheetId="26">'[3]DCF old'!#REF!</definedName>
    <definedName name="sa_roic_value_p3">'[3]DCF old'!#REF!</definedName>
    <definedName name="sa_roic1" localSheetId="4">'[3]DCF old'!#REF!</definedName>
    <definedName name="sa_roic1" localSheetId="15">'[3]DCF old'!#REF!</definedName>
    <definedName name="sa_roic1" localSheetId="22">'[3]DCF old'!#REF!</definedName>
    <definedName name="sa_roic1" localSheetId="5">'[3]DCF old'!#REF!</definedName>
    <definedName name="sa_roic1" localSheetId="9">'[3]DCF old'!#REF!</definedName>
    <definedName name="sa_roic1" localSheetId="2">'[3]DCF old'!#REF!</definedName>
    <definedName name="sa_roic1" localSheetId="26">'[3]DCF old'!#REF!</definedName>
    <definedName name="sa_roic1">'[3]DCF old'!#REF!</definedName>
    <definedName name="sa_roic2" localSheetId="4">'[3]DCF old'!#REF!</definedName>
    <definedName name="sa_roic2" localSheetId="15">'[3]DCF old'!#REF!</definedName>
    <definedName name="sa_roic2" localSheetId="22">'[3]DCF old'!#REF!</definedName>
    <definedName name="sa_roic2" localSheetId="5">'[3]DCF old'!#REF!</definedName>
    <definedName name="sa_roic2" localSheetId="9">'[3]DCF old'!#REF!</definedName>
    <definedName name="sa_roic2" localSheetId="2">'[3]DCF old'!#REF!</definedName>
    <definedName name="sa_roic2" localSheetId="26">'[3]DCF old'!#REF!</definedName>
    <definedName name="sa_roic2">'[3]DCF old'!#REF!</definedName>
    <definedName name="sa_roic3" localSheetId="4">'[3]DCF old'!#REF!</definedName>
    <definedName name="sa_roic3" localSheetId="15">'[3]DCF old'!#REF!</definedName>
    <definedName name="sa_roic3" localSheetId="22">'[3]DCF old'!#REF!</definedName>
    <definedName name="sa_roic3" localSheetId="5">'[3]DCF old'!#REF!</definedName>
    <definedName name="sa_roic3" localSheetId="9">'[3]DCF old'!#REF!</definedName>
    <definedName name="sa_roic3" localSheetId="2">'[3]DCF old'!#REF!</definedName>
    <definedName name="sa_roic3" localSheetId="26">'[3]DCF old'!#REF!</definedName>
    <definedName name="sa_roic3">'[3]DCF old'!#REF!</definedName>
    <definedName name="sa_roic4" localSheetId="4">'[3]DCF old'!#REF!</definedName>
    <definedName name="sa_roic4" localSheetId="15">'[3]DCF old'!#REF!</definedName>
    <definedName name="sa_roic4" localSheetId="22">'[3]DCF old'!#REF!</definedName>
    <definedName name="sa_roic4" localSheetId="5">'[3]DCF old'!#REF!</definedName>
    <definedName name="sa_roic4" localSheetId="9">'[3]DCF old'!#REF!</definedName>
    <definedName name="sa_roic4" localSheetId="2">'[3]DCF old'!#REF!</definedName>
    <definedName name="sa_roic4" localSheetId="26">'[3]DCF old'!#REF!</definedName>
    <definedName name="sa_roic4">'[3]DCF old'!#REF!</definedName>
    <definedName name="sa_roic5" localSheetId="4">'[3]DCF old'!#REF!</definedName>
    <definedName name="sa_roic5" localSheetId="15">'[3]DCF old'!#REF!</definedName>
    <definedName name="sa_roic5" localSheetId="22">'[3]DCF old'!#REF!</definedName>
    <definedName name="sa_roic5" localSheetId="5">'[3]DCF old'!#REF!</definedName>
    <definedName name="sa_roic5" localSheetId="9">'[3]DCF old'!#REF!</definedName>
    <definedName name="sa_roic5" localSheetId="2">'[3]DCF old'!#REF!</definedName>
    <definedName name="sa_roic5" localSheetId="26">'[3]DCF old'!#REF!</definedName>
    <definedName name="sa_roic5">'[3]DCF old'!#REF!</definedName>
    <definedName name="sa_roicdiff" localSheetId="4">'[3]DCF old'!#REF!</definedName>
    <definedName name="sa_roicdiff" localSheetId="15">'[3]DCF old'!#REF!</definedName>
    <definedName name="sa_roicdiff" localSheetId="22">'[3]DCF old'!#REF!</definedName>
    <definedName name="sa_roicdiff" localSheetId="5">'[3]DCF old'!#REF!</definedName>
    <definedName name="sa_roicdiff" localSheetId="9">'[3]DCF old'!#REF!</definedName>
    <definedName name="sa_roicdiff" localSheetId="2">'[3]DCF old'!#REF!</definedName>
    <definedName name="sa_roicdiff" localSheetId="26">'[3]DCF old'!#REF!</definedName>
    <definedName name="sa_roicdiff">'[3]DCF old'!#REF!</definedName>
    <definedName name="sa_solid1" localSheetId="4">'[3]DCF old'!#REF!</definedName>
    <definedName name="sa_solid1" localSheetId="15">'[3]DCF old'!#REF!</definedName>
    <definedName name="sa_solid1" localSheetId="22">'[3]DCF old'!#REF!</definedName>
    <definedName name="sa_solid1" localSheetId="5">'[3]DCF old'!#REF!</definedName>
    <definedName name="sa_solid1" localSheetId="9">'[3]DCF old'!#REF!</definedName>
    <definedName name="sa_solid1" localSheetId="2">'[3]DCF old'!#REF!</definedName>
    <definedName name="sa_solid1" localSheetId="26">'[3]DCF old'!#REF!</definedName>
    <definedName name="sa_solid1">'[3]DCF old'!#REF!</definedName>
    <definedName name="sa_solid2" localSheetId="4">'[3]DCF old'!#REF!</definedName>
    <definedName name="sa_solid2" localSheetId="15">'[3]DCF old'!#REF!</definedName>
    <definedName name="sa_solid2" localSheetId="22">'[3]DCF old'!#REF!</definedName>
    <definedName name="sa_solid2" localSheetId="5">'[3]DCF old'!#REF!</definedName>
    <definedName name="sa_solid2" localSheetId="9">'[3]DCF old'!#REF!</definedName>
    <definedName name="sa_solid2" localSheetId="2">'[3]DCF old'!#REF!</definedName>
    <definedName name="sa_solid2" localSheetId="26">'[3]DCF old'!#REF!</definedName>
    <definedName name="sa_solid2">'[3]DCF old'!#REF!</definedName>
    <definedName name="sa_solid3" localSheetId="4">'[3]DCF old'!#REF!</definedName>
    <definedName name="sa_solid3" localSheetId="15">'[3]DCF old'!#REF!</definedName>
    <definedName name="sa_solid3" localSheetId="22">'[3]DCF old'!#REF!</definedName>
    <definedName name="sa_solid3" localSheetId="5">'[3]DCF old'!#REF!</definedName>
    <definedName name="sa_solid3" localSheetId="9">'[3]DCF old'!#REF!</definedName>
    <definedName name="sa_solid3" localSheetId="2">'[3]DCF old'!#REF!</definedName>
    <definedName name="sa_solid3" localSheetId="26">'[3]DCF old'!#REF!</definedName>
    <definedName name="sa_solid3">'[3]DCF old'!#REF!</definedName>
    <definedName name="sa_solid4" localSheetId="4">'[3]DCF old'!#REF!</definedName>
    <definedName name="sa_solid4" localSheetId="15">'[3]DCF old'!#REF!</definedName>
    <definedName name="sa_solid4" localSheetId="22">'[3]DCF old'!#REF!</definedName>
    <definedName name="sa_solid4" localSheetId="5">'[3]DCF old'!#REF!</definedName>
    <definedName name="sa_solid4" localSheetId="9">'[3]DCF old'!#REF!</definedName>
    <definedName name="sa_solid4" localSheetId="2">'[3]DCF old'!#REF!</definedName>
    <definedName name="sa_solid4" localSheetId="26">'[3]DCF old'!#REF!</definedName>
    <definedName name="sa_solid4">'[3]DCF old'!#REF!</definedName>
    <definedName name="sa_solid5" localSheetId="4">'[3]DCF old'!#REF!</definedName>
    <definedName name="sa_solid5" localSheetId="15">'[3]DCF old'!#REF!</definedName>
    <definedName name="sa_solid5" localSheetId="22">'[3]DCF old'!#REF!</definedName>
    <definedName name="sa_solid5" localSheetId="5">'[3]DCF old'!#REF!</definedName>
    <definedName name="sa_solid5" localSheetId="9">'[3]DCF old'!#REF!</definedName>
    <definedName name="sa_solid5" localSheetId="2">'[3]DCF old'!#REF!</definedName>
    <definedName name="sa_solid5" localSheetId="26">'[3]DCF old'!#REF!</definedName>
    <definedName name="sa_solid5">'[3]DCF old'!#REF!</definedName>
    <definedName name="sa_solid6" localSheetId="4">'[3]DCF old'!#REF!</definedName>
    <definedName name="sa_solid6" localSheetId="15">'[3]DCF old'!#REF!</definedName>
    <definedName name="sa_solid6" localSheetId="22">'[3]DCF old'!#REF!</definedName>
    <definedName name="sa_solid6" localSheetId="5">'[3]DCF old'!#REF!</definedName>
    <definedName name="sa_solid6" localSheetId="9">'[3]DCF old'!#REF!</definedName>
    <definedName name="sa_solid6" localSheetId="2">'[3]DCF old'!#REF!</definedName>
    <definedName name="sa_solid6" localSheetId="26">'[3]DCF old'!#REF!</definedName>
    <definedName name="sa_solid6">'[3]DCF old'!#REF!</definedName>
    <definedName name="sa_solid7" localSheetId="4">'[3]DCF old'!#REF!</definedName>
    <definedName name="sa_solid7" localSheetId="15">'[3]DCF old'!#REF!</definedName>
    <definedName name="sa_solid7" localSheetId="22">'[3]DCF old'!#REF!</definedName>
    <definedName name="sa_solid7" localSheetId="5">'[3]DCF old'!#REF!</definedName>
    <definedName name="sa_solid7" localSheetId="9">'[3]DCF old'!#REF!</definedName>
    <definedName name="sa_solid7" localSheetId="2">'[3]DCF old'!#REF!</definedName>
    <definedName name="sa_solid7" localSheetId="26">'[3]DCF old'!#REF!</definedName>
    <definedName name="sa_solid7">'[3]DCF old'!#REF!</definedName>
    <definedName name="sa_soliddiff" localSheetId="4">'[3]DCF old'!#REF!</definedName>
    <definedName name="sa_soliddiff" localSheetId="15">'[3]DCF old'!#REF!</definedName>
    <definedName name="sa_soliddiff" localSheetId="22">'[3]DCF old'!#REF!</definedName>
    <definedName name="sa_soliddiff" localSheetId="5">'[3]DCF old'!#REF!</definedName>
    <definedName name="sa_soliddiff" localSheetId="9">'[3]DCF old'!#REF!</definedName>
    <definedName name="sa_soliddiff" localSheetId="2">'[3]DCF old'!#REF!</definedName>
    <definedName name="sa_soliddiff" localSheetId="26">'[3]DCF old'!#REF!</definedName>
    <definedName name="sa_soliddiff">'[3]DCF old'!#REF!</definedName>
    <definedName name="sa_wacc">'[3]DCF old'!$C$51</definedName>
    <definedName name="sa_wacc1" localSheetId="4">'[3]DCF old'!#REF!</definedName>
    <definedName name="sa_wacc1" localSheetId="15">'[3]DCF old'!#REF!</definedName>
    <definedName name="sa_wacc1" localSheetId="22">'[3]DCF old'!#REF!</definedName>
    <definedName name="sa_wacc1" localSheetId="5">'[3]DCF old'!#REF!</definedName>
    <definedName name="sa_wacc1" localSheetId="9">'[3]DCF old'!#REF!</definedName>
    <definedName name="sa_wacc1" localSheetId="2">'[3]DCF old'!#REF!</definedName>
    <definedName name="sa_wacc1" localSheetId="26">'[3]DCF old'!#REF!</definedName>
    <definedName name="sa_wacc1">'[3]DCF old'!#REF!</definedName>
    <definedName name="sa_wacc2" localSheetId="4">'[3]DCF old'!#REF!</definedName>
    <definedName name="sa_wacc2" localSheetId="15">'[3]DCF old'!#REF!</definedName>
    <definedName name="sa_wacc2" localSheetId="22">'[3]DCF old'!#REF!</definedName>
    <definedName name="sa_wacc2" localSheetId="5">'[3]DCF old'!#REF!</definedName>
    <definedName name="sa_wacc2" localSheetId="9">'[3]DCF old'!#REF!</definedName>
    <definedName name="sa_wacc2" localSheetId="2">'[3]DCF old'!#REF!</definedName>
    <definedName name="sa_wacc2" localSheetId="26">'[3]DCF old'!#REF!</definedName>
    <definedName name="sa_wacc2">'[3]DCF old'!#REF!</definedName>
    <definedName name="sa_wacc3" localSheetId="4">'[3]DCF old'!#REF!</definedName>
    <definedName name="sa_wacc3" localSheetId="15">'[3]DCF old'!#REF!</definedName>
    <definedName name="sa_wacc3" localSheetId="22">'[3]DCF old'!#REF!</definedName>
    <definedName name="sa_wacc3" localSheetId="5">'[3]DCF old'!#REF!</definedName>
    <definedName name="sa_wacc3" localSheetId="9">'[3]DCF old'!#REF!</definedName>
    <definedName name="sa_wacc3" localSheetId="2">'[3]DCF old'!#REF!</definedName>
    <definedName name="sa_wacc3" localSheetId="26">'[3]DCF old'!#REF!</definedName>
    <definedName name="sa_wacc3">'[3]DCF old'!#REF!</definedName>
    <definedName name="sa_wacc4" localSheetId="4">'[3]DCF old'!#REF!</definedName>
    <definedName name="sa_wacc4" localSheetId="15">'[3]DCF old'!#REF!</definedName>
    <definedName name="sa_wacc4" localSheetId="22">'[3]DCF old'!#REF!</definedName>
    <definedName name="sa_wacc4" localSheetId="5">'[3]DCF old'!#REF!</definedName>
    <definedName name="sa_wacc4" localSheetId="9">'[3]DCF old'!#REF!</definedName>
    <definedName name="sa_wacc4" localSheetId="2">'[3]DCF old'!#REF!</definedName>
    <definedName name="sa_wacc4" localSheetId="26">'[3]DCF old'!#REF!</definedName>
    <definedName name="sa_wacc4">'[3]DCF old'!#REF!</definedName>
    <definedName name="sa_wacc5" localSheetId="4">'[3]DCF old'!#REF!</definedName>
    <definedName name="sa_wacc5" localSheetId="15">'[3]DCF old'!#REF!</definedName>
    <definedName name="sa_wacc5" localSheetId="22">'[3]DCF old'!#REF!</definedName>
    <definedName name="sa_wacc5" localSheetId="5">'[3]DCF old'!#REF!</definedName>
    <definedName name="sa_wacc5" localSheetId="9">'[3]DCF old'!#REF!</definedName>
    <definedName name="sa_wacc5" localSheetId="2">'[3]DCF old'!#REF!</definedName>
    <definedName name="sa_wacc5" localSheetId="26">'[3]DCF old'!#REF!</definedName>
    <definedName name="sa_wacc5">'[3]DCF old'!#REF!</definedName>
    <definedName name="sa_wacc6" localSheetId="4">'[3]DCF old'!#REF!</definedName>
    <definedName name="sa_wacc6" localSheetId="15">'[3]DCF old'!#REF!</definedName>
    <definedName name="sa_wacc6" localSheetId="22">'[3]DCF old'!#REF!</definedName>
    <definedName name="sa_wacc6" localSheetId="5">'[3]DCF old'!#REF!</definedName>
    <definedName name="sa_wacc6" localSheetId="9">'[3]DCF old'!#REF!</definedName>
    <definedName name="sa_wacc6" localSheetId="2">'[3]DCF old'!#REF!</definedName>
    <definedName name="sa_wacc6" localSheetId="26">'[3]DCF old'!#REF!</definedName>
    <definedName name="sa_wacc6">'[3]DCF old'!#REF!</definedName>
    <definedName name="sa_wacc7" localSheetId="4">'[3]DCF old'!#REF!</definedName>
    <definedName name="sa_wacc7" localSheetId="15">'[3]DCF old'!#REF!</definedName>
    <definedName name="sa_wacc7" localSheetId="22">'[3]DCF old'!#REF!</definedName>
    <definedName name="sa_wacc7" localSheetId="5">'[3]DCF old'!#REF!</definedName>
    <definedName name="sa_wacc7" localSheetId="9">'[3]DCF old'!#REF!</definedName>
    <definedName name="sa_wacc7" localSheetId="2">'[3]DCF old'!#REF!</definedName>
    <definedName name="sa_wacc7" localSheetId="26">'[3]DCF old'!#REF!</definedName>
    <definedName name="sa_wacc7">'[3]DCF old'!#REF!</definedName>
    <definedName name="sa_waccdiff" localSheetId="4">'[3]DCF old'!#REF!</definedName>
    <definedName name="sa_waccdiff" localSheetId="15">'[3]DCF old'!#REF!</definedName>
    <definedName name="sa_waccdiff" localSheetId="22">'[3]DCF old'!#REF!</definedName>
    <definedName name="sa_waccdiff" localSheetId="5">'[3]DCF old'!#REF!</definedName>
    <definedName name="sa_waccdiff" localSheetId="9">'[3]DCF old'!#REF!</definedName>
    <definedName name="sa_waccdiff" localSheetId="2">'[3]DCF old'!#REF!</definedName>
    <definedName name="sa_waccdiff" localSheetId="26">'[3]DCF old'!#REF!</definedName>
    <definedName name="sa_waccdiff">'[3]DCF old'!#REF!</definedName>
    <definedName name="sale_g" localSheetId="4">'[3]DCF old'!#REF!</definedName>
    <definedName name="sale_g" localSheetId="15">'[3]DCF old'!#REF!</definedName>
    <definedName name="sale_g" localSheetId="22">'[3]DCF old'!#REF!</definedName>
    <definedName name="sale_g" localSheetId="5">'[3]DCF old'!#REF!</definedName>
    <definedName name="sale_g" localSheetId="9">'[3]DCF old'!#REF!</definedName>
    <definedName name="sale_g" localSheetId="2">'[3]DCF old'!#REF!</definedName>
    <definedName name="sale_g" localSheetId="26">'[3]DCF old'!#REF!</definedName>
    <definedName name="sale_g">'[3]DCF old'!#REF!</definedName>
    <definedName name="sales" localSheetId="4">#REF!</definedName>
    <definedName name="sales" localSheetId="15">#REF!</definedName>
    <definedName name="sales" localSheetId="22">#REF!</definedName>
    <definedName name="sales" localSheetId="5">#REF!</definedName>
    <definedName name="sales" localSheetId="9">#REF!</definedName>
    <definedName name="sales" localSheetId="2">#REF!</definedName>
    <definedName name="sales" localSheetId="26">#REF!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5">'[3]DCF old'!#REF!</definedName>
    <definedName name="sector" localSheetId="22">'[3]DCF old'!#REF!</definedName>
    <definedName name="sector" localSheetId="5">'[3]DCF old'!#REF!</definedName>
    <definedName name="sector" localSheetId="9">'[3]DCF old'!#REF!</definedName>
    <definedName name="sector" localSheetId="2">'[3]DCF old'!#REF!</definedName>
    <definedName name="sector" localSheetId="26">'[3]DCF old'!#REF!</definedName>
    <definedName name="sector">'[3]DCF old'!#REF!</definedName>
    <definedName name="sector_en" localSheetId="4">'[3]DCF old'!#REF!</definedName>
    <definedName name="sector_en" localSheetId="15">'[3]DCF old'!#REF!</definedName>
    <definedName name="sector_en" localSheetId="22">'[3]DCF old'!#REF!</definedName>
    <definedName name="sector_en" localSheetId="5">'[3]DCF old'!#REF!</definedName>
    <definedName name="sector_en" localSheetId="9">'[3]DCF old'!#REF!</definedName>
    <definedName name="sector_en" localSheetId="2">'[3]DCF old'!#REF!</definedName>
    <definedName name="sector_en" localSheetId="26">'[3]DCF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5">#REF!</definedName>
    <definedName name="SEK_USD" localSheetId="22">#REF!</definedName>
    <definedName name="SEK_USD" localSheetId="5">#REF!</definedName>
    <definedName name="SEK_USD" localSheetId="9">#REF!</definedName>
    <definedName name="SEK_USD" localSheetId="2">#REF!</definedName>
    <definedName name="SEK_USD" localSheetId="26">#REF!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5">[8]NOPAT_VDF!#REF!</definedName>
    <definedName name="SGA_growth" localSheetId="22">[8]NOPAT_VDF!#REF!</definedName>
    <definedName name="SGA_growth" localSheetId="5">[8]NOPAT_VDF!#REF!</definedName>
    <definedName name="SGA_growth" localSheetId="9">[8]NOPAT_VDF!#REF!</definedName>
    <definedName name="SGA_growth" localSheetId="2">[8]NOPAT_VDF!#REF!</definedName>
    <definedName name="SGA_growth" localSheetId="26">[8]NOPAT_VDF!#REF!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5">[8]Forecasts_VDF!#REF!</definedName>
    <definedName name="SGA_margin_fore" localSheetId="22">[8]Forecasts_VDF!#REF!</definedName>
    <definedName name="SGA_margin_fore" localSheetId="5">[8]Forecasts_VDF!#REF!</definedName>
    <definedName name="SGA_margin_fore" localSheetId="9">[8]Forecasts_VDF!#REF!</definedName>
    <definedName name="SGA_margin_fore" localSheetId="2">[8]Forecasts_VDF!#REF!</definedName>
    <definedName name="SGA_margin_fore" localSheetId="26">[8]Forecasts_VDF!#REF!</definedName>
    <definedName name="SGA_margin_fore">[8]Forecasts_VDF!#REF!</definedName>
    <definedName name="share_info" localSheetId="4">#REF!</definedName>
    <definedName name="share_info" localSheetId="15">#REF!</definedName>
    <definedName name="share_info" localSheetId="22">#REF!</definedName>
    <definedName name="share_info" localSheetId="5">#REF!</definedName>
    <definedName name="share_info" localSheetId="9">#REF!</definedName>
    <definedName name="share_info" localSheetId="2">#REF!</definedName>
    <definedName name="share_info" localSheetId="26">#REF!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5">#REF!</definedName>
    <definedName name="Shares" localSheetId="22">#REF!</definedName>
    <definedName name="Shares" localSheetId="5">#REF!</definedName>
    <definedName name="Shares" localSheetId="9">#REF!</definedName>
    <definedName name="Shares" localSheetId="2">#REF!</definedName>
    <definedName name="Shares" localSheetId="26">#REF!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5">'[8]Invested capital_VDF'!#REF!</definedName>
    <definedName name="Shares_repurchase_liability" localSheetId="22">'[8]Invested capital_VDF'!#REF!</definedName>
    <definedName name="Shares_repurchase_liability" localSheetId="5">'[8]Invested capital_VDF'!#REF!</definedName>
    <definedName name="Shares_repurchase_liability" localSheetId="9">'[8]Invested capital_VDF'!#REF!</definedName>
    <definedName name="Shares_repurchase_liability" localSheetId="2">'[8]Invested capital_VDF'!#REF!</definedName>
    <definedName name="Shares_repurchase_liability" localSheetId="26">'[8]Invested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5">OFFSET(ChartStartpoint,ChartarrayStartpoint,0,ChartarraySize,1)</definedName>
    <definedName name="Sheet2" localSheetId="20">OFFSET(ChartStartpoint,ChartarrayStartpoint,0,ChartarraySize,1)</definedName>
    <definedName name="Sheet2" localSheetId="22">OFFSET(ChartStartpoint,ChartarrayStartpoint,0,ChartarraySize,1)</definedName>
    <definedName name="Sheet2" localSheetId="5">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6">OFFSET(ChartStartpoint,ChartarrayStartpoint,0,ChartarraySize,1)</definedName>
    <definedName name="Sheet2">OFFSET(ChartStartpoint,ChartarrayStartpoint,0,ChartarraySize,1)</definedName>
    <definedName name="Short_term_debt" localSheetId="4">#REF!</definedName>
    <definedName name="Short_term_debt" localSheetId="15">#REF!</definedName>
    <definedName name="Short_term_debt" localSheetId="22">#REF!</definedName>
    <definedName name="Short_term_debt" localSheetId="5">#REF!</definedName>
    <definedName name="Short_term_debt" localSheetId="9">#REF!</definedName>
    <definedName name="Short_term_debt" localSheetId="2">#REF!</definedName>
    <definedName name="Short_term_debt" localSheetId="26">#REF!</definedName>
    <definedName name="Short_term_debt">#REF!</definedName>
    <definedName name="Shre">'[30]Balance Sheet'!$N$9</definedName>
    <definedName name="SHRFULL" localSheetId="4">#REF!</definedName>
    <definedName name="SHRFULL" localSheetId="15">#REF!</definedName>
    <definedName name="SHRFULL" localSheetId="22">#REF!</definedName>
    <definedName name="SHRFULL" localSheetId="5">#REF!</definedName>
    <definedName name="SHRFULL" localSheetId="9">#REF!</definedName>
    <definedName name="SHRFULL" localSheetId="2">#REF!</definedName>
    <definedName name="SHRFULL" localSheetId="26">#REF!</definedName>
    <definedName name="SHRFULL">#REF!</definedName>
    <definedName name="sizes">FALSE</definedName>
    <definedName name="solveproblemwacc">'[3]DCF old'!$C$48</definedName>
    <definedName name="sorteringtest" localSheetId="4">#REF!</definedName>
    <definedName name="sorteringtest" localSheetId="15">#REF!</definedName>
    <definedName name="sorteringtest" localSheetId="22">#REF!</definedName>
    <definedName name="sorteringtest" localSheetId="5">#REF!</definedName>
    <definedName name="sorteringtest" localSheetId="9">#REF!</definedName>
    <definedName name="sorteringtest" localSheetId="2">#REF!</definedName>
    <definedName name="sorteringtest" localSheetId="26">#REF!</definedName>
    <definedName name="sorteringtest">#REF!</definedName>
    <definedName name="South_America" localSheetId="4">#REF!</definedName>
    <definedName name="South_America" localSheetId="15">#REF!</definedName>
    <definedName name="South_America" localSheetId="22">#REF!</definedName>
    <definedName name="South_America" localSheetId="5">#REF!</definedName>
    <definedName name="South_America" localSheetId="9">#REF!</definedName>
    <definedName name="South_America" localSheetId="2">#REF!</definedName>
    <definedName name="South_America" localSheetId="26">#REF!</definedName>
    <definedName name="South_America">#REF!</definedName>
    <definedName name="South_America_w" localSheetId="4">#REF!</definedName>
    <definedName name="South_America_w" localSheetId="15">#REF!</definedName>
    <definedName name="South_America_w" localSheetId="22">#REF!</definedName>
    <definedName name="South_America_w" localSheetId="5">#REF!</definedName>
    <definedName name="South_America_w" localSheetId="9">#REF!</definedName>
    <definedName name="South_America_w" localSheetId="2">#REF!</definedName>
    <definedName name="South_America_w" localSheetId="26">#REF!</definedName>
    <definedName name="South_America_w">#REF!</definedName>
    <definedName name="spcurrency" localSheetId="4">#REF!</definedName>
    <definedName name="spcurrency" localSheetId="15">#REF!</definedName>
    <definedName name="spcurrency" localSheetId="22">#REF!</definedName>
    <definedName name="spcurrency" localSheetId="5">#REF!</definedName>
    <definedName name="spcurrency" localSheetId="9">#REF!</definedName>
    <definedName name="spcurrency" localSheetId="2">#REF!</definedName>
    <definedName name="spcurrency" localSheetId="26">#REF!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5">'[6]old template'!#REF!</definedName>
    <definedName name="sqm00" localSheetId="22">'[6]old template'!#REF!</definedName>
    <definedName name="sqm00" localSheetId="5">'[6]old template'!#REF!</definedName>
    <definedName name="sqm00" localSheetId="9">'[6]old template'!#REF!</definedName>
    <definedName name="sqm00" localSheetId="2">'[6]old template'!#REF!</definedName>
    <definedName name="sqm00" localSheetId="26">'[6]old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5">#REF!</definedName>
    <definedName name="Start_Year_JCF" localSheetId="22">#REF!</definedName>
    <definedName name="Start_Year_JCF" localSheetId="5">#REF!</definedName>
    <definedName name="Start_Year_JCF" localSheetId="9">#REF!</definedName>
    <definedName name="Start_Year_JCF" localSheetId="2">#REF!</definedName>
    <definedName name="Start_Year_JCF" localSheetId="26">#REF!</definedName>
    <definedName name="Start_Year_JCF">#REF!</definedName>
    <definedName name="startday" localSheetId="4">#REF!</definedName>
    <definedName name="startday" localSheetId="15">#REF!</definedName>
    <definedName name="startday" localSheetId="22">#REF!</definedName>
    <definedName name="startday" localSheetId="5">#REF!</definedName>
    <definedName name="startday" localSheetId="9">#REF!</definedName>
    <definedName name="startday" localSheetId="2">#REF!</definedName>
    <definedName name="startday" localSheetId="26">#REF!</definedName>
    <definedName name="startday">#REF!</definedName>
    <definedName name="startmonth" localSheetId="4">#REF!</definedName>
    <definedName name="startmonth" localSheetId="15">#REF!</definedName>
    <definedName name="startmonth" localSheetId="22">#REF!</definedName>
    <definedName name="startmonth" localSheetId="5">#REF!</definedName>
    <definedName name="startmonth" localSheetId="9">#REF!</definedName>
    <definedName name="startmonth" localSheetId="2">#REF!</definedName>
    <definedName name="startmonth" localSheetId="26">#REF!</definedName>
    <definedName name="startmonth">#REF!</definedName>
    <definedName name="StartPosition" localSheetId="4">#REF!</definedName>
    <definedName name="StartPosition" localSheetId="15">#REF!</definedName>
    <definedName name="StartPosition" localSheetId="22">#REF!</definedName>
    <definedName name="StartPosition" localSheetId="5">#REF!</definedName>
    <definedName name="StartPosition" localSheetId="9">#REF!</definedName>
    <definedName name="StartPosition" localSheetId="2">#REF!</definedName>
    <definedName name="StartPosition" localSheetId="26">#REF!</definedName>
    <definedName name="StartPosition">#REF!</definedName>
    <definedName name="startyear" localSheetId="4">#REF!</definedName>
    <definedName name="startyear" localSheetId="15">#REF!</definedName>
    <definedName name="startyear" localSheetId="22">#REF!</definedName>
    <definedName name="startyear" localSheetId="5">#REF!</definedName>
    <definedName name="startyear" localSheetId="9">#REF!</definedName>
    <definedName name="startyear" localSheetId="2">#REF!</definedName>
    <definedName name="startyear" localSheetId="26">#REF!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5">#REF!</definedName>
    <definedName name="strategy_key" localSheetId="22">#REF!</definedName>
    <definedName name="strategy_key" localSheetId="5">#REF!</definedName>
    <definedName name="strategy_key" localSheetId="9">#REF!</definedName>
    <definedName name="strategy_key" localSheetId="2">#REF!</definedName>
    <definedName name="strategy_key" localSheetId="26">#REF!</definedName>
    <definedName name="strategy_key">#REF!</definedName>
    <definedName name="subdebt" localSheetId="4">#REF!</definedName>
    <definedName name="subdebt" localSheetId="15">#REF!</definedName>
    <definedName name="subdebt" localSheetId="22">#REF!</definedName>
    <definedName name="subdebt" localSheetId="5">#REF!</definedName>
    <definedName name="subdebt" localSheetId="9">#REF!</definedName>
    <definedName name="subdebt" localSheetId="2">#REF!</definedName>
    <definedName name="subdebt" localSheetId="26">#REF!</definedName>
    <definedName name="subdebt">#REF!</definedName>
    <definedName name="Summary" localSheetId="4">#REF!</definedName>
    <definedName name="Summary" localSheetId="15">#REF!</definedName>
    <definedName name="Summary" localSheetId="22">#REF!</definedName>
    <definedName name="Summary" localSheetId="5">#REF!</definedName>
    <definedName name="Summary" localSheetId="9">#REF!</definedName>
    <definedName name="Summary" localSheetId="2">#REF!</definedName>
    <definedName name="Summary" localSheetId="26">#REF!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5">'[3]DCF old'!#REF!</definedName>
    <definedName name="svaps" localSheetId="22">'[3]DCF old'!#REF!</definedName>
    <definedName name="svaps" localSheetId="5">'[3]DCF old'!#REF!</definedName>
    <definedName name="svaps" localSheetId="9">'[3]DCF old'!#REF!</definedName>
    <definedName name="svaps" localSheetId="2">'[3]DCF old'!#REF!</definedName>
    <definedName name="svaps" localSheetId="26">'[3]DCF old'!#REF!</definedName>
    <definedName name="svaps">'[3]DCF old'!#REF!</definedName>
    <definedName name="SVASolver" localSheetId="4">#REF!</definedName>
    <definedName name="SVASolver" localSheetId="15">#REF!</definedName>
    <definedName name="SVASolver" localSheetId="22">#REF!</definedName>
    <definedName name="SVASolver" localSheetId="5">#REF!</definedName>
    <definedName name="SVASolver" localSheetId="9">#REF!</definedName>
    <definedName name="SVASolver" localSheetId="2">#REF!</definedName>
    <definedName name="SVASolver" localSheetId="26">#REF!</definedName>
    <definedName name="SVASolver">#REF!</definedName>
    <definedName name="Sweden" localSheetId="4">#REF!</definedName>
    <definedName name="Sweden" localSheetId="15">#REF!</definedName>
    <definedName name="Sweden" localSheetId="22">#REF!</definedName>
    <definedName name="Sweden" localSheetId="5">#REF!</definedName>
    <definedName name="Sweden" localSheetId="9">#REF!</definedName>
    <definedName name="Sweden" localSheetId="2">#REF!</definedName>
    <definedName name="Sweden" localSheetId="26">#REF!</definedName>
    <definedName name="Sweden">#REF!</definedName>
    <definedName name="Sweden_w" localSheetId="4">#REF!</definedName>
    <definedName name="Sweden_w" localSheetId="15">#REF!</definedName>
    <definedName name="Sweden_w" localSheetId="22">#REF!</definedName>
    <definedName name="Sweden_w" localSheetId="5">#REF!</definedName>
    <definedName name="Sweden_w" localSheetId="9">#REF!</definedName>
    <definedName name="Sweden_w" localSheetId="2">#REF!</definedName>
    <definedName name="Sweden_w" localSheetId="26">#REF!</definedName>
    <definedName name="Sweden_w">#REF!</definedName>
    <definedName name="syss_kap" localSheetId="4">'[3]DCF old'!#REF!</definedName>
    <definedName name="syss_kap" localSheetId="15">'[3]DCF old'!#REF!</definedName>
    <definedName name="syss_kap" localSheetId="22">'[3]DCF old'!#REF!</definedName>
    <definedName name="syss_kap" localSheetId="5">'[3]DCF old'!#REF!</definedName>
    <definedName name="syss_kap" localSheetId="9">'[3]DCF old'!#REF!</definedName>
    <definedName name="syss_kap" localSheetId="2">'[3]DCF old'!#REF!</definedName>
    <definedName name="syss_kap" localSheetId="26">'[3]DCF old'!#REF!</definedName>
    <definedName name="syss_kap">'[3]DCF old'!#REF!</definedName>
    <definedName name="t" localSheetId="4">#REF!</definedName>
    <definedName name="t" localSheetId="15">#REF!</definedName>
    <definedName name="t" localSheetId="22">#REF!</definedName>
    <definedName name="t" localSheetId="5">#REF!</definedName>
    <definedName name="t" localSheetId="9">#REF!</definedName>
    <definedName name="t" localSheetId="2">#REF!</definedName>
    <definedName name="t" localSheetId="26">#REF!</definedName>
    <definedName name="t">#REF!</definedName>
    <definedName name="Tabell_A_USD" localSheetId="4">'[11]A table'!#REF!</definedName>
    <definedName name="Tabell_A_USD" localSheetId="15">'[11]A table'!#REF!</definedName>
    <definedName name="Tabell_A_USD" localSheetId="22">'[11]A table'!#REF!</definedName>
    <definedName name="Tabell_A_USD" localSheetId="5">'[11]A table'!#REF!</definedName>
    <definedName name="Tabell_A_USD" localSheetId="9">'[11]A table'!#REF!</definedName>
    <definedName name="Tabell_A_USD" localSheetId="2">'[11]A table'!#REF!</definedName>
    <definedName name="Tabell_A_USD" localSheetId="26">'[11]A table'!#REF!</definedName>
    <definedName name="Tabell_A_USD">'[11]A table'!#REF!</definedName>
    <definedName name="Tabell_C_Eng" localSheetId="4">'[11]A table'!#REF!</definedName>
    <definedName name="Tabell_C_Eng" localSheetId="15">'[11]A table'!#REF!</definedName>
    <definedName name="Tabell_C_Eng" localSheetId="22">'[11]A table'!#REF!</definedName>
    <definedName name="Tabell_C_Eng" localSheetId="5">'[11]A table'!#REF!</definedName>
    <definedName name="Tabell_C_Eng" localSheetId="9">'[11]A table'!#REF!</definedName>
    <definedName name="Tabell_C_Eng" localSheetId="2">'[11]A table'!#REF!</definedName>
    <definedName name="Tabell_C_Eng" localSheetId="26">'[11]A table'!#REF!</definedName>
    <definedName name="Tabell_C_Eng">'[11]A table'!#REF!</definedName>
    <definedName name="table1" localSheetId="4">#REF!</definedName>
    <definedName name="table1" localSheetId="15">#REF!</definedName>
    <definedName name="table1" localSheetId="22">#REF!</definedName>
    <definedName name="table1" localSheetId="5">#REF!</definedName>
    <definedName name="table1" localSheetId="9">#REF!</definedName>
    <definedName name="table1" localSheetId="2">#REF!</definedName>
    <definedName name="table1" localSheetId="26">#REF!</definedName>
    <definedName name="table1">#REF!</definedName>
    <definedName name="tablea" localSheetId="4">#REF!</definedName>
    <definedName name="tablea" localSheetId="15">#REF!</definedName>
    <definedName name="tablea" localSheetId="22">#REF!</definedName>
    <definedName name="tablea" localSheetId="5">#REF!</definedName>
    <definedName name="tablea" localSheetId="9">#REF!</definedName>
    <definedName name="tablea" localSheetId="2">#REF!</definedName>
    <definedName name="tablea" localSheetId="26">#REF!</definedName>
    <definedName name="tablea">#REF!</definedName>
    <definedName name="tablec" localSheetId="4">#REF!</definedName>
    <definedName name="tablec" localSheetId="15">#REF!</definedName>
    <definedName name="tablec" localSheetId="22">#REF!</definedName>
    <definedName name="tablec" localSheetId="5">#REF!</definedName>
    <definedName name="tablec" localSheetId="9">#REF!</definedName>
    <definedName name="tablec" localSheetId="2">#REF!</definedName>
    <definedName name="tablec" localSheetId="26">#REF!</definedName>
    <definedName name="tablec">#REF!</definedName>
    <definedName name="Tangible_Assets" localSheetId="4">#REF!</definedName>
    <definedName name="Tangible_Assets" localSheetId="15">#REF!</definedName>
    <definedName name="Tangible_Assets" localSheetId="22">#REF!</definedName>
    <definedName name="Tangible_Assets" localSheetId="5">#REF!</definedName>
    <definedName name="Tangible_Assets" localSheetId="9">#REF!</definedName>
    <definedName name="Tangible_Assets" localSheetId="2">#REF!</definedName>
    <definedName name="Tangible_Assets" localSheetId="26">#REF!</definedName>
    <definedName name="Tangible_Assets">#REF!</definedName>
    <definedName name="Target_debt_to_capital">[8]Forecasts_VDF!$E$72:$L$72</definedName>
    <definedName name="Target_Price" localSheetId="4">#REF!</definedName>
    <definedName name="Target_Price" localSheetId="15">#REF!</definedName>
    <definedName name="Target_Price" localSheetId="22">#REF!</definedName>
    <definedName name="Target_Price" localSheetId="5">#REF!</definedName>
    <definedName name="Target_Price" localSheetId="9">#REF!</definedName>
    <definedName name="Target_Price" localSheetId="2">#REF!</definedName>
    <definedName name="Target_Price" localSheetId="26">#REF!</definedName>
    <definedName name="Target_Price">#REF!</definedName>
    <definedName name="tas_00" localSheetId="4">#REF!</definedName>
    <definedName name="tas_00" localSheetId="15">#REF!</definedName>
    <definedName name="tas_00" localSheetId="22">#REF!</definedName>
    <definedName name="tas_00" localSheetId="5">#REF!</definedName>
    <definedName name="tas_00" localSheetId="9">#REF!</definedName>
    <definedName name="tas_00" localSheetId="2">#REF!</definedName>
    <definedName name="tas_00" localSheetId="26">#REF!</definedName>
    <definedName name="tas_00">#REF!</definedName>
    <definedName name="tas_01" localSheetId="4">#REF!</definedName>
    <definedName name="tas_01" localSheetId="15">#REF!</definedName>
    <definedName name="tas_01" localSheetId="22">#REF!</definedName>
    <definedName name="tas_01" localSheetId="5">#REF!</definedName>
    <definedName name="tas_01" localSheetId="9">#REF!</definedName>
    <definedName name="tas_01" localSheetId="2">#REF!</definedName>
    <definedName name="tas_01" localSheetId="26">#REF!</definedName>
    <definedName name="tas_01">#REF!</definedName>
    <definedName name="tas_02" localSheetId="4">#REF!</definedName>
    <definedName name="tas_02" localSheetId="15">#REF!</definedName>
    <definedName name="tas_02" localSheetId="22">#REF!</definedName>
    <definedName name="tas_02" localSheetId="5">#REF!</definedName>
    <definedName name="tas_02" localSheetId="9">#REF!</definedName>
    <definedName name="tas_02" localSheetId="2">#REF!</definedName>
    <definedName name="tas_02" localSheetId="26">#REF!</definedName>
    <definedName name="tas_02">#REF!</definedName>
    <definedName name="tas_99" localSheetId="4">#REF!</definedName>
    <definedName name="tas_99" localSheetId="15">#REF!</definedName>
    <definedName name="tas_99" localSheetId="22">#REF!</definedName>
    <definedName name="tas_99" localSheetId="5">#REF!</definedName>
    <definedName name="tas_99" localSheetId="9">#REF!</definedName>
    <definedName name="tas_99" localSheetId="2">#REF!</definedName>
    <definedName name="tas_99" localSheetId="26">#REF!</definedName>
    <definedName name="tas_99">#REF!</definedName>
    <definedName name="tas_av00" localSheetId="4">#REF!</definedName>
    <definedName name="tas_av00" localSheetId="15">#REF!</definedName>
    <definedName name="tas_av00" localSheetId="22">#REF!</definedName>
    <definedName name="tas_av00" localSheetId="5">#REF!</definedName>
    <definedName name="tas_av00" localSheetId="9">#REF!</definedName>
    <definedName name="tas_av00" localSheetId="2">#REF!</definedName>
    <definedName name="tas_av00" localSheetId="26">#REF!</definedName>
    <definedName name="tas_av00">#REF!</definedName>
    <definedName name="tas_av01" localSheetId="4">#REF!</definedName>
    <definedName name="tas_av01" localSheetId="15">#REF!</definedName>
    <definedName name="tas_av01" localSheetId="22">#REF!</definedName>
    <definedName name="tas_av01" localSheetId="5">#REF!</definedName>
    <definedName name="tas_av01" localSheetId="9">#REF!</definedName>
    <definedName name="tas_av01" localSheetId="2">#REF!</definedName>
    <definedName name="tas_av01" localSheetId="26">#REF!</definedName>
    <definedName name="tas_av01">#REF!</definedName>
    <definedName name="tas_av02" localSheetId="4">#REF!</definedName>
    <definedName name="tas_av02" localSheetId="15">#REF!</definedName>
    <definedName name="tas_av02" localSheetId="22">#REF!</definedName>
    <definedName name="tas_av02" localSheetId="5">#REF!</definedName>
    <definedName name="tas_av02" localSheetId="9">#REF!</definedName>
    <definedName name="tas_av02" localSheetId="2">#REF!</definedName>
    <definedName name="tas_av02" localSheetId="26">#REF!</definedName>
    <definedName name="tas_av02">#REF!</definedName>
    <definedName name="tas_av99" localSheetId="4">#REF!</definedName>
    <definedName name="tas_av99" localSheetId="15">#REF!</definedName>
    <definedName name="tas_av99" localSheetId="22">#REF!</definedName>
    <definedName name="tas_av99" localSheetId="5">#REF!</definedName>
    <definedName name="tas_av99" localSheetId="9">#REF!</definedName>
    <definedName name="tas_av99" localSheetId="2">#REF!</definedName>
    <definedName name="tas_av99" localSheetId="26">#REF!</definedName>
    <definedName name="tas_av99">#REF!</definedName>
    <definedName name="tas_s00" localSheetId="4">#REF!</definedName>
    <definedName name="tas_s00" localSheetId="15">#REF!</definedName>
    <definedName name="tas_s00" localSheetId="22">#REF!</definedName>
    <definedName name="tas_s00" localSheetId="5">#REF!</definedName>
    <definedName name="tas_s00" localSheetId="9">#REF!</definedName>
    <definedName name="tas_s00" localSheetId="2">#REF!</definedName>
    <definedName name="tas_s00" localSheetId="26">#REF!</definedName>
    <definedName name="tas_s00">#REF!</definedName>
    <definedName name="tas_s01" localSheetId="4">#REF!</definedName>
    <definedName name="tas_s01" localSheetId="15">#REF!</definedName>
    <definedName name="tas_s01" localSheetId="22">#REF!</definedName>
    <definedName name="tas_s01" localSheetId="5">#REF!</definedName>
    <definedName name="tas_s01" localSheetId="9">#REF!</definedName>
    <definedName name="tas_s01" localSheetId="2">#REF!</definedName>
    <definedName name="tas_s01" localSheetId="26">#REF!</definedName>
    <definedName name="tas_s01">#REF!</definedName>
    <definedName name="tas_s02" localSheetId="4">#REF!</definedName>
    <definedName name="tas_s02" localSheetId="15">#REF!</definedName>
    <definedName name="tas_s02" localSheetId="22">#REF!</definedName>
    <definedName name="tas_s02" localSheetId="5">#REF!</definedName>
    <definedName name="tas_s02" localSheetId="9">#REF!</definedName>
    <definedName name="tas_s02" localSheetId="2">#REF!</definedName>
    <definedName name="tas_s02" localSheetId="26">#REF!</definedName>
    <definedName name="tas_s02">#REF!</definedName>
    <definedName name="tas_s99" localSheetId="4">#REF!</definedName>
    <definedName name="tas_s99" localSheetId="15">#REF!</definedName>
    <definedName name="tas_s99" localSheetId="22">#REF!</definedName>
    <definedName name="tas_s99" localSheetId="5">#REF!</definedName>
    <definedName name="tas_s99" localSheetId="9">#REF!</definedName>
    <definedName name="tas_s99" localSheetId="2">#REF!</definedName>
    <definedName name="tas_s99" localSheetId="26">#REF!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5">[8]WACC_VDF!#REF!</definedName>
    <definedName name="Tax_rate_for_WACC" localSheetId="22">[8]WACC_VDF!#REF!</definedName>
    <definedName name="Tax_rate_for_WACC" localSheetId="5">[8]WACC_VDF!#REF!</definedName>
    <definedName name="Tax_rate_for_WACC" localSheetId="9">[8]WACC_VDF!#REF!</definedName>
    <definedName name="Tax_rate_for_WACC" localSheetId="2">[8]WACC_VDF!#REF!</definedName>
    <definedName name="Tax_rate_for_WACC" localSheetId="26">[8]WACC_VDF!#REF!</definedName>
    <definedName name="Tax_rate_for_WACC">[8]WACC_VDF!#REF!</definedName>
    <definedName name="Tax_Shield_Tax_Rate">[8]NOPAT_VDF!$A$33</definedName>
    <definedName name="Taxes_deferred" localSheetId="4">#REF!</definedName>
    <definedName name="Taxes_deferred" localSheetId="15">#REF!</definedName>
    <definedName name="Taxes_deferred" localSheetId="22">#REF!</definedName>
    <definedName name="Taxes_deferred" localSheetId="5">#REF!</definedName>
    <definedName name="Taxes_deferred" localSheetId="9">#REF!</definedName>
    <definedName name="Taxes_deferred" localSheetId="2">#REF!</definedName>
    <definedName name="Taxes_deferred" localSheetId="26">#REF!</definedName>
    <definedName name="Taxes_deferred">#REF!</definedName>
    <definedName name="Taxes_paid" localSheetId="4">#REF!</definedName>
    <definedName name="Taxes_paid" localSheetId="15">#REF!</definedName>
    <definedName name="Taxes_paid" localSheetId="22">#REF!</definedName>
    <definedName name="Taxes_paid" localSheetId="5">#REF!</definedName>
    <definedName name="Taxes_paid" localSheetId="9">#REF!</definedName>
    <definedName name="Taxes_paid" localSheetId="2">#REF!</definedName>
    <definedName name="Taxes_paid" localSheetId="26">#REF!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5">#REF!</definedName>
    <definedName name="TEST" localSheetId="22">#REF!</definedName>
    <definedName name="TEST" localSheetId="5">#REF!</definedName>
    <definedName name="TEST" localSheetId="9">#REF!</definedName>
    <definedName name="TEST" localSheetId="2">#REF!</definedName>
    <definedName name="TEST" localSheetId="26">#REF!</definedName>
    <definedName name="TEST">#REF!</definedName>
    <definedName name="textToday" localSheetId="4">#REF!</definedName>
    <definedName name="textToday" localSheetId="15">#REF!</definedName>
    <definedName name="textToday" localSheetId="22">#REF!</definedName>
    <definedName name="textToday" localSheetId="5">#REF!</definedName>
    <definedName name="textToday" localSheetId="9">#REF!</definedName>
    <definedName name="textToday" localSheetId="2">#REF!</definedName>
    <definedName name="textToday" localSheetId="26">#REF!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5">#REF!</definedName>
    <definedName name="ticker" localSheetId="22">#REF!</definedName>
    <definedName name="ticker" localSheetId="5">#REF!</definedName>
    <definedName name="ticker" localSheetId="9">#REF!</definedName>
    <definedName name="ticker" localSheetId="2">#REF!</definedName>
    <definedName name="ticker" localSheetId="26">#REF!</definedName>
    <definedName name="ticker">#REF!</definedName>
    <definedName name="tot">'[3]DCF old'!$C$54:$C$61</definedName>
    <definedName name="tot_airline_revenue_1985" localSheetId="4">[15]Global!#REF!</definedName>
    <definedName name="tot_airline_revenue_1985" localSheetId="15">[15]Global!#REF!</definedName>
    <definedName name="tot_airline_revenue_1985" localSheetId="22">[15]Global!#REF!</definedName>
    <definedName name="tot_airline_revenue_1985" localSheetId="5">[15]Global!#REF!</definedName>
    <definedName name="tot_airline_revenue_1985" localSheetId="9">[15]Global!#REF!</definedName>
    <definedName name="tot_airline_revenue_1985" localSheetId="2">[15]Global!#REF!</definedName>
    <definedName name="tot_airline_revenue_1985" localSheetId="26">[15]Global!#REF!</definedName>
    <definedName name="tot_airline_revenue_1985">[15]Global!#REF!</definedName>
    <definedName name="tot_airline_revenue_1986" localSheetId="4">[15]Global!#REF!</definedName>
    <definedName name="tot_airline_revenue_1986" localSheetId="15">[15]Global!#REF!</definedName>
    <definedName name="tot_airline_revenue_1986" localSheetId="22">[15]Global!#REF!</definedName>
    <definedName name="tot_airline_revenue_1986" localSheetId="5">[15]Global!#REF!</definedName>
    <definedName name="tot_airline_revenue_1986" localSheetId="9">[15]Global!#REF!</definedName>
    <definedName name="tot_airline_revenue_1986" localSheetId="2">[15]Global!#REF!</definedName>
    <definedName name="tot_airline_revenue_1986" localSheetId="26">[15]Global!#REF!</definedName>
    <definedName name="tot_airline_revenue_1986">[15]Global!#REF!</definedName>
    <definedName name="tot_airline_revenue_1987" localSheetId="4">[15]Global!#REF!</definedName>
    <definedName name="tot_airline_revenue_1987" localSheetId="15">[15]Global!#REF!</definedName>
    <definedName name="tot_airline_revenue_1987" localSheetId="22">[15]Global!#REF!</definedName>
    <definedName name="tot_airline_revenue_1987" localSheetId="5">[15]Global!#REF!</definedName>
    <definedName name="tot_airline_revenue_1987" localSheetId="9">[15]Global!#REF!</definedName>
    <definedName name="tot_airline_revenue_1987" localSheetId="2">[15]Global!#REF!</definedName>
    <definedName name="tot_airline_revenue_1987" localSheetId="26">[15]Global!#REF!</definedName>
    <definedName name="tot_airline_revenue_1987">[15]Global!#REF!</definedName>
    <definedName name="tot_airline_revenue_1988" localSheetId="4">[15]Global!#REF!</definedName>
    <definedName name="tot_airline_revenue_1988" localSheetId="15">[15]Global!#REF!</definedName>
    <definedName name="tot_airline_revenue_1988" localSheetId="22">[15]Global!#REF!</definedName>
    <definedName name="tot_airline_revenue_1988" localSheetId="5">[15]Global!#REF!</definedName>
    <definedName name="tot_airline_revenue_1988" localSheetId="9">[15]Global!#REF!</definedName>
    <definedName name="tot_airline_revenue_1988" localSheetId="2">[15]Global!#REF!</definedName>
    <definedName name="tot_airline_revenue_1988" localSheetId="26">[15]Global!#REF!</definedName>
    <definedName name="tot_airline_revenue_1988">[15]Global!#REF!</definedName>
    <definedName name="tot_airline_revenue_1989" localSheetId="4">[15]Global!#REF!</definedName>
    <definedName name="tot_airline_revenue_1989" localSheetId="15">[15]Global!#REF!</definedName>
    <definedName name="tot_airline_revenue_1989" localSheetId="22">[15]Global!#REF!</definedName>
    <definedName name="tot_airline_revenue_1989" localSheetId="5">[15]Global!#REF!</definedName>
    <definedName name="tot_airline_revenue_1989" localSheetId="9">[15]Global!#REF!</definedName>
    <definedName name="tot_airline_revenue_1989" localSheetId="2">[15]Global!#REF!</definedName>
    <definedName name="tot_airline_revenue_1989" localSheetId="26">[15]Global!#REF!</definedName>
    <definedName name="tot_airline_revenue_1989">[15]Global!#REF!</definedName>
    <definedName name="tot_airline_revenue_1990" localSheetId="4">[15]Global!#REF!</definedName>
    <definedName name="tot_airline_revenue_1990" localSheetId="15">[15]Global!#REF!</definedName>
    <definedName name="tot_airline_revenue_1990" localSheetId="22">[15]Global!#REF!</definedName>
    <definedName name="tot_airline_revenue_1990" localSheetId="5">[15]Global!#REF!</definedName>
    <definedName name="tot_airline_revenue_1990" localSheetId="9">[15]Global!#REF!</definedName>
    <definedName name="tot_airline_revenue_1990" localSheetId="2">[15]Global!#REF!</definedName>
    <definedName name="tot_airline_revenue_1990" localSheetId="26">[15]Global!#REF!</definedName>
    <definedName name="tot_airline_revenue_1990">[15]Global!#REF!</definedName>
    <definedName name="tot_airline_revenue_1991" localSheetId="4">[15]Global!#REF!</definedName>
    <definedName name="tot_airline_revenue_1991" localSheetId="15">[15]Global!#REF!</definedName>
    <definedName name="tot_airline_revenue_1991" localSheetId="22">[15]Global!#REF!</definedName>
    <definedName name="tot_airline_revenue_1991" localSheetId="5">[15]Global!#REF!</definedName>
    <definedName name="tot_airline_revenue_1991" localSheetId="9">[15]Global!#REF!</definedName>
    <definedName name="tot_airline_revenue_1991" localSheetId="2">[15]Global!#REF!</definedName>
    <definedName name="tot_airline_revenue_1991" localSheetId="26">[15]Global!#REF!</definedName>
    <definedName name="tot_airline_revenue_1991">[15]Global!#REF!</definedName>
    <definedName name="tot_airline_revenue_1992" localSheetId="4">[15]Global!#REF!</definedName>
    <definedName name="tot_airline_revenue_1992" localSheetId="15">[15]Global!#REF!</definedName>
    <definedName name="tot_airline_revenue_1992" localSheetId="22">[15]Global!#REF!</definedName>
    <definedName name="tot_airline_revenue_1992" localSheetId="5">[15]Global!#REF!</definedName>
    <definedName name="tot_airline_revenue_1992" localSheetId="9">[15]Global!#REF!</definedName>
    <definedName name="tot_airline_revenue_1992" localSheetId="2">[15]Global!#REF!</definedName>
    <definedName name="tot_airline_revenue_1992" localSheetId="26">[15]Global!#REF!</definedName>
    <definedName name="tot_airline_revenue_1992">[15]Global!#REF!</definedName>
    <definedName name="tot_airline_revenue_1993" localSheetId="4">[15]Global!#REF!</definedName>
    <definedName name="tot_airline_revenue_1993" localSheetId="15">[15]Global!#REF!</definedName>
    <definedName name="tot_airline_revenue_1993" localSheetId="22">[15]Global!#REF!</definedName>
    <definedName name="tot_airline_revenue_1993" localSheetId="5">[15]Global!#REF!</definedName>
    <definedName name="tot_airline_revenue_1993" localSheetId="9">[15]Global!#REF!</definedName>
    <definedName name="tot_airline_revenue_1993" localSheetId="2">[15]Global!#REF!</definedName>
    <definedName name="tot_airline_revenue_1993" localSheetId="26">[15]Global!#REF!</definedName>
    <definedName name="tot_airline_revenue_1993">[15]Global!#REF!</definedName>
    <definedName name="tot_airline_revenue_1994" localSheetId="4">[15]Global!#REF!</definedName>
    <definedName name="tot_airline_revenue_1994" localSheetId="15">[15]Global!#REF!</definedName>
    <definedName name="tot_airline_revenue_1994" localSheetId="22">[15]Global!#REF!</definedName>
    <definedName name="tot_airline_revenue_1994" localSheetId="5">[15]Global!#REF!</definedName>
    <definedName name="tot_airline_revenue_1994" localSheetId="9">[15]Global!#REF!</definedName>
    <definedName name="tot_airline_revenue_1994" localSheetId="2">[15]Global!#REF!</definedName>
    <definedName name="tot_airline_revenue_1994" localSheetId="26">[15]Global!#REF!</definedName>
    <definedName name="tot_airline_revenue_1994">[15]Global!#REF!</definedName>
    <definedName name="tot_airline_revenue_1995" localSheetId="4">[15]Global!#REF!</definedName>
    <definedName name="tot_airline_revenue_1995" localSheetId="15">[15]Global!#REF!</definedName>
    <definedName name="tot_airline_revenue_1995" localSheetId="22">[15]Global!#REF!</definedName>
    <definedName name="tot_airline_revenue_1995" localSheetId="5">[15]Global!#REF!</definedName>
    <definedName name="tot_airline_revenue_1995" localSheetId="9">[15]Global!#REF!</definedName>
    <definedName name="tot_airline_revenue_1995" localSheetId="2">[15]Global!#REF!</definedName>
    <definedName name="tot_airline_revenue_1995" localSheetId="26">[15]Global!#REF!</definedName>
    <definedName name="tot_airline_revenue_1995">[15]Global!#REF!</definedName>
    <definedName name="tot_airline_revenue_1996" localSheetId="4">[15]Global!#REF!</definedName>
    <definedName name="tot_airline_revenue_1996" localSheetId="15">[15]Global!#REF!</definedName>
    <definedName name="tot_airline_revenue_1996" localSheetId="22">[15]Global!#REF!</definedName>
    <definedName name="tot_airline_revenue_1996" localSheetId="5">[15]Global!#REF!</definedName>
    <definedName name="tot_airline_revenue_1996" localSheetId="9">[15]Global!#REF!</definedName>
    <definedName name="tot_airline_revenue_1996" localSheetId="2">[15]Global!#REF!</definedName>
    <definedName name="tot_airline_revenue_1996" localSheetId="26">[15]Global!#REF!</definedName>
    <definedName name="tot_airline_revenue_1996">[15]Global!#REF!</definedName>
    <definedName name="tot_airline_revenue_1997" localSheetId="4">[15]Global!#REF!</definedName>
    <definedName name="tot_airline_revenue_1997" localSheetId="15">[15]Global!#REF!</definedName>
    <definedName name="tot_airline_revenue_1997" localSheetId="22">[15]Global!#REF!</definedName>
    <definedName name="tot_airline_revenue_1997" localSheetId="5">[15]Global!#REF!</definedName>
    <definedName name="tot_airline_revenue_1997" localSheetId="9">[15]Global!#REF!</definedName>
    <definedName name="tot_airline_revenue_1997" localSheetId="2">[15]Global!#REF!</definedName>
    <definedName name="tot_airline_revenue_1997" localSheetId="26">[15]Global!#REF!</definedName>
    <definedName name="tot_airline_revenue_1997">[15]Global!#REF!</definedName>
    <definedName name="tot_airline_revenue_1998" localSheetId="4">[15]Global!#REF!</definedName>
    <definedName name="tot_airline_revenue_1998" localSheetId="15">[15]Global!#REF!</definedName>
    <definedName name="tot_airline_revenue_1998" localSheetId="22">[15]Global!#REF!</definedName>
    <definedName name="tot_airline_revenue_1998" localSheetId="5">[15]Global!#REF!</definedName>
    <definedName name="tot_airline_revenue_1998" localSheetId="9">[15]Global!#REF!</definedName>
    <definedName name="tot_airline_revenue_1998" localSheetId="2">[15]Global!#REF!</definedName>
    <definedName name="tot_airline_revenue_1998" localSheetId="26">[15]Global!#REF!</definedName>
    <definedName name="tot_airline_revenue_1998">[15]Global!#REF!</definedName>
    <definedName name="tot_airline_revenue_1999" localSheetId="4">[15]Global!#REF!</definedName>
    <definedName name="tot_airline_revenue_1999" localSheetId="15">[15]Global!#REF!</definedName>
    <definedName name="tot_airline_revenue_1999" localSheetId="22">[15]Global!#REF!</definedName>
    <definedName name="tot_airline_revenue_1999" localSheetId="5">[15]Global!#REF!</definedName>
    <definedName name="tot_airline_revenue_1999" localSheetId="9">[15]Global!#REF!</definedName>
    <definedName name="tot_airline_revenue_1999" localSheetId="2">[15]Global!#REF!</definedName>
    <definedName name="tot_airline_revenue_1999" localSheetId="26">[15]Global!#REF!</definedName>
    <definedName name="tot_airline_revenue_1999">[15]Global!#REF!</definedName>
    <definedName name="tot_airline_revenue_2000" localSheetId="4">[15]Global!#REF!</definedName>
    <definedName name="tot_airline_revenue_2000" localSheetId="15">[15]Global!#REF!</definedName>
    <definedName name="tot_airline_revenue_2000" localSheetId="22">[15]Global!#REF!</definedName>
    <definedName name="tot_airline_revenue_2000" localSheetId="5">[15]Global!#REF!</definedName>
    <definedName name="tot_airline_revenue_2000" localSheetId="9">[15]Global!#REF!</definedName>
    <definedName name="tot_airline_revenue_2000" localSheetId="2">[15]Global!#REF!</definedName>
    <definedName name="tot_airline_revenue_2000" localSheetId="26">[15]Global!#REF!</definedName>
    <definedName name="tot_airline_revenue_2000">[15]Global!#REF!</definedName>
    <definedName name="tot_airline_revenue_2001" localSheetId="4">[15]Global!#REF!</definedName>
    <definedName name="tot_airline_revenue_2001" localSheetId="15">[15]Global!#REF!</definedName>
    <definedName name="tot_airline_revenue_2001" localSheetId="22">[15]Global!#REF!</definedName>
    <definedName name="tot_airline_revenue_2001" localSheetId="5">[15]Global!#REF!</definedName>
    <definedName name="tot_airline_revenue_2001" localSheetId="9">[15]Global!#REF!</definedName>
    <definedName name="tot_airline_revenue_2001" localSheetId="2">[15]Global!#REF!</definedName>
    <definedName name="tot_airline_revenue_2001" localSheetId="26">[15]Global!#REF!</definedName>
    <definedName name="tot_airline_revenue_2001">[15]Global!#REF!</definedName>
    <definedName name="tot_airline_revenue_2002" localSheetId="4">[15]Global!#REF!</definedName>
    <definedName name="tot_airline_revenue_2002" localSheetId="15">[15]Global!#REF!</definedName>
    <definedName name="tot_airline_revenue_2002" localSheetId="22">[15]Global!#REF!</definedName>
    <definedName name="tot_airline_revenue_2002" localSheetId="5">[15]Global!#REF!</definedName>
    <definedName name="tot_airline_revenue_2002" localSheetId="9">[15]Global!#REF!</definedName>
    <definedName name="tot_airline_revenue_2002" localSheetId="2">[15]Global!#REF!</definedName>
    <definedName name="tot_airline_revenue_2002" localSheetId="26">[15]Global!#REF!</definedName>
    <definedName name="tot_airline_revenue_2002">[15]Global!#REF!</definedName>
    <definedName name="tot_airline_revenue_2003" localSheetId="4">[15]Global!#REF!</definedName>
    <definedName name="tot_airline_revenue_2003" localSheetId="15">[15]Global!#REF!</definedName>
    <definedName name="tot_airline_revenue_2003" localSheetId="22">[15]Global!#REF!</definedName>
    <definedName name="tot_airline_revenue_2003" localSheetId="5">[15]Global!#REF!</definedName>
    <definedName name="tot_airline_revenue_2003" localSheetId="9">[15]Global!#REF!</definedName>
    <definedName name="tot_airline_revenue_2003" localSheetId="2">[15]Global!#REF!</definedName>
    <definedName name="tot_airline_revenue_2003" localSheetId="26">[15]Global!#REF!</definedName>
    <definedName name="tot_airline_revenue_2003">[15]Global!#REF!</definedName>
    <definedName name="tot_airline_revenue_2004" localSheetId="4">[15]Global!#REF!</definedName>
    <definedName name="tot_airline_revenue_2004" localSheetId="15">[15]Global!#REF!</definedName>
    <definedName name="tot_airline_revenue_2004" localSheetId="22">[15]Global!#REF!</definedName>
    <definedName name="tot_airline_revenue_2004" localSheetId="5">[15]Global!#REF!</definedName>
    <definedName name="tot_airline_revenue_2004" localSheetId="9">[15]Global!#REF!</definedName>
    <definedName name="tot_airline_revenue_2004" localSheetId="2">[15]Global!#REF!</definedName>
    <definedName name="tot_airline_revenue_2004" localSheetId="26">[15]Global!#REF!</definedName>
    <definedName name="tot_airline_revenue_2004">[15]Global!#REF!</definedName>
    <definedName name="tot_airline_revenue_2005" localSheetId="4">[15]Global!#REF!</definedName>
    <definedName name="tot_airline_revenue_2005" localSheetId="15">[15]Global!#REF!</definedName>
    <definedName name="tot_airline_revenue_2005" localSheetId="22">[15]Global!#REF!</definedName>
    <definedName name="tot_airline_revenue_2005" localSheetId="5">[15]Global!#REF!</definedName>
    <definedName name="tot_airline_revenue_2005" localSheetId="9">[15]Global!#REF!</definedName>
    <definedName name="tot_airline_revenue_2005" localSheetId="2">[15]Global!#REF!</definedName>
    <definedName name="tot_airline_revenue_2005" localSheetId="26">[15]Global!#REF!</definedName>
    <definedName name="tot_airline_revenue_2005">[15]Global!#REF!</definedName>
    <definedName name="tot_airline_revenue_2006" localSheetId="4">[15]Global!#REF!</definedName>
    <definedName name="tot_airline_revenue_2006" localSheetId="15">[15]Global!#REF!</definedName>
    <definedName name="tot_airline_revenue_2006" localSheetId="22">[15]Global!#REF!</definedName>
    <definedName name="tot_airline_revenue_2006" localSheetId="5">[15]Global!#REF!</definedName>
    <definedName name="tot_airline_revenue_2006" localSheetId="9">[15]Global!#REF!</definedName>
    <definedName name="tot_airline_revenue_2006" localSheetId="2">[15]Global!#REF!</definedName>
    <definedName name="tot_airline_revenue_2006" localSheetId="26">[15]Global!#REF!</definedName>
    <definedName name="tot_airline_revenue_2006">[15]Global!#REF!</definedName>
    <definedName name="tot_airline_revenue_2007" localSheetId="4">[15]Global!#REF!</definedName>
    <definedName name="tot_airline_revenue_2007" localSheetId="15">[15]Global!#REF!</definedName>
    <definedName name="tot_airline_revenue_2007" localSheetId="22">[15]Global!#REF!</definedName>
    <definedName name="tot_airline_revenue_2007" localSheetId="5">[15]Global!#REF!</definedName>
    <definedName name="tot_airline_revenue_2007" localSheetId="9">[15]Global!#REF!</definedName>
    <definedName name="tot_airline_revenue_2007" localSheetId="2">[15]Global!#REF!</definedName>
    <definedName name="tot_airline_revenue_2007" localSheetId="26">[15]Global!#REF!</definedName>
    <definedName name="tot_airline_revenue_2007">[15]Global!#REF!</definedName>
    <definedName name="tot_airline_revenue_2008" localSheetId="4">[15]Global!#REF!</definedName>
    <definedName name="tot_airline_revenue_2008" localSheetId="15">[15]Global!#REF!</definedName>
    <definedName name="tot_airline_revenue_2008" localSheetId="22">[15]Global!#REF!</definedName>
    <definedName name="tot_airline_revenue_2008" localSheetId="5">[15]Global!#REF!</definedName>
    <definedName name="tot_airline_revenue_2008" localSheetId="9">[15]Global!#REF!</definedName>
    <definedName name="tot_airline_revenue_2008" localSheetId="2">[15]Global!#REF!</definedName>
    <definedName name="tot_airline_revenue_2008" localSheetId="26">[15]Global!#REF!</definedName>
    <definedName name="tot_airline_revenue_2008">[15]Global!#REF!</definedName>
    <definedName name="tot_airline_revenue_2009" localSheetId="4">[15]Global!#REF!</definedName>
    <definedName name="tot_airline_revenue_2009" localSheetId="15">[15]Global!#REF!</definedName>
    <definedName name="tot_airline_revenue_2009" localSheetId="22">[15]Global!#REF!</definedName>
    <definedName name="tot_airline_revenue_2009" localSheetId="5">[15]Global!#REF!</definedName>
    <definedName name="tot_airline_revenue_2009" localSheetId="9">[15]Global!#REF!</definedName>
    <definedName name="tot_airline_revenue_2009" localSheetId="2">[15]Global!#REF!</definedName>
    <definedName name="tot_airline_revenue_2009" localSheetId="26">[15]Global!#REF!</definedName>
    <definedName name="tot_airline_revenue_2009">[15]Global!#REF!</definedName>
    <definedName name="tot_airline_revenue_2010" localSheetId="4">[15]Global!#REF!</definedName>
    <definedName name="tot_airline_revenue_2010" localSheetId="15">[15]Global!#REF!</definedName>
    <definedName name="tot_airline_revenue_2010" localSheetId="22">[15]Global!#REF!</definedName>
    <definedName name="tot_airline_revenue_2010" localSheetId="5">[15]Global!#REF!</definedName>
    <definedName name="tot_airline_revenue_2010" localSheetId="9">[15]Global!#REF!</definedName>
    <definedName name="tot_airline_revenue_2010" localSheetId="2">[15]Global!#REF!</definedName>
    <definedName name="tot_airline_revenue_2010" localSheetId="26">[15]Global!#REF!</definedName>
    <definedName name="tot_airline_revenue_2010">[15]Global!#REF!</definedName>
    <definedName name="tot_airline_revenue_comm" localSheetId="4">[15]Global!#REF!</definedName>
    <definedName name="tot_airline_revenue_comm" localSheetId="15">[15]Global!#REF!</definedName>
    <definedName name="tot_airline_revenue_comm" localSheetId="22">[15]Global!#REF!</definedName>
    <definedName name="tot_airline_revenue_comm" localSheetId="5">[15]Global!#REF!</definedName>
    <definedName name="tot_airline_revenue_comm" localSheetId="9">[15]Global!#REF!</definedName>
    <definedName name="tot_airline_revenue_comm" localSheetId="2">[15]Global!#REF!</definedName>
    <definedName name="tot_airline_revenue_comm" localSheetId="26">[15]Global!#REF!</definedName>
    <definedName name="tot_airline_revenue_comm">[15]Global!#REF!</definedName>
    <definedName name="tot_as" localSheetId="4">'[3]DCF old'!#REF!</definedName>
    <definedName name="tot_as" localSheetId="15">'[3]DCF old'!#REF!</definedName>
    <definedName name="tot_as" localSheetId="22">'[3]DCF old'!#REF!</definedName>
    <definedName name="tot_as" localSheetId="5">'[3]DCF old'!#REF!</definedName>
    <definedName name="tot_as" localSheetId="9">'[3]DCF old'!#REF!</definedName>
    <definedName name="tot_as" localSheetId="2">'[3]DCF old'!#REF!</definedName>
    <definedName name="tot_as" localSheetId="26">'[3]DCF old'!#REF!</definedName>
    <definedName name="tot_as">'[3]DCF old'!#REF!</definedName>
    <definedName name="tot_bal" localSheetId="4">'[3]DCF old'!#REF!</definedName>
    <definedName name="tot_bal" localSheetId="15">'[3]DCF old'!#REF!</definedName>
    <definedName name="tot_bal" localSheetId="22">'[3]DCF old'!#REF!</definedName>
    <definedName name="tot_bal" localSheetId="5">'[3]DCF old'!#REF!</definedName>
    <definedName name="tot_bal" localSheetId="9">'[3]DCF old'!#REF!</definedName>
    <definedName name="tot_bal" localSheetId="2">'[3]DCF old'!#REF!</definedName>
    <definedName name="tot_bal" localSheetId="26">'[3]DCF old'!#REF!</definedName>
    <definedName name="tot_bal">'[3]DCF old'!#REF!</definedName>
    <definedName name="tot_d" localSheetId="4">'[3]DCF old'!#REF!</definedName>
    <definedName name="tot_d" localSheetId="15">'[3]DCF old'!#REF!</definedName>
    <definedName name="tot_d" localSheetId="22">'[3]DCF old'!#REF!</definedName>
    <definedName name="tot_d" localSheetId="5">'[3]DCF old'!#REF!</definedName>
    <definedName name="tot_d" localSheetId="9">'[3]DCF old'!#REF!</definedName>
    <definedName name="tot_d" localSheetId="2">'[3]DCF old'!#REF!</definedName>
    <definedName name="tot_d" localSheetId="26">'[3]DCF old'!#REF!</definedName>
    <definedName name="tot_d">'[3]DCF old'!#REF!</definedName>
    <definedName name="tot_div" localSheetId="4">'[3]DCF old'!#REF!</definedName>
    <definedName name="tot_div" localSheetId="15">'[3]DCF old'!#REF!</definedName>
    <definedName name="tot_div" localSheetId="22">'[3]DCF old'!#REF!</definedName>
    <definedName name="tot_div" localSheetId="5">'[3]DCF old'!#REF!</definedName>
    <definedName name="tot_div" localSheetId="9">'[3]DCF old'!#REF!</definedName>
    <definedName name="tot_div" localSheetId="2">'[3]DCF old'!#REF!</definedName>
    <definedName name="tot_div" localSheetId="26">'[3]DCF old'!#REF!</definedName>
    <definedName name="tot_div">'[3]DCF old'!#REF!</definedName>
    <definedName name="total_airline_capacity_ATM_1985" localSheetId="4">[15]Global!#REF!</definedName>
    <definedName name="total_airline_capacity_ATM_1985" localSheetId="15">[15]Global!#REF!</definedName>
    <definedName name="total_airline_capacity_ATM_1985" localSheetId="22">[15]Global!#REF!</definedName>
    <definedName name="total_airline_capacity_ATM_1985" localSheetId="5">[15]Global!#REF!</definedName>
    <definedName name="total_airline_capacity_ATM_1985" localSheetId="9">[15]Global!#REF!</definedName>
    <definedName name="total_airline_capacity_ATM_1985" localSheetId="2">[15]Global!#REF!</definedName>
    <definedName name="total_airline_capacity_ATM_1985" localSheetId="26">[15]Global!#REF!</definedName>
    <definedName name="total_airline_capacity_ATM_1985">[15]Global!#REF!</definedName>
    <definedName name="total_airline_capacity_ATM_1986" localSheetId="4">[15]Global!#REF!</definedName>
    <definedName name="total_airline_capacity_ATM_1986" localSheetId="15">[15]Global!#REF!</definedName>
    <definedName name="total_airline_capacity_ATM_1986" localSheetId="22">[15]Global!#REF!</definedName>
    <definedName name="total_airline_capacity_ATM_1986" localSheetId="5">[15]Global!#REF!</definedName>
    <definedName name="total_airline_capacity_ATM_1986" localSheetId="9">[15]Global!#REF!</definedName>
    <definedName name="total_airline_capacity_ATM_1986" localSheetId="2">[15]Global!#REF!</definedName>
    <definedName name="total_airline_capacity_ATM_1986" localSheetId="26">[15]Global!#REF!</definedName>
    <definedName name="total_airline_capacity_ATM_1986">[15]Global!#REF!</definedName>
    <definedName name="total_airline_capacity_ATM_1987" localSheetId="4">[15]Global!#REF!</definedName>
    <definedName name="total_airline_capacity_ATM_1987" localSheetId="15">[15]Global!#REF!</definedName>
    <definedName name="total_airline_capacity_ATM_1987" localSheetId="22">[15]Global!#REF!</definedName>
    <definedName name="total_airline_capacity_ATM_1987" localSheetId="5">[15]Global!#REF!</definedName>
    <definedName name="total_airline_capacity_ATM_1987" localSheetId="9">[15]Global!#REF!</definedName>
    <definedName name="total_airline_capacity_ATM_1987" localSheetId="2">[15]Global!#REF!</definedName>
    <definedName name="total_airline_capacity_ATM_1987" localSheetId="26">[15]Global!#REF!</definedName>
    <definedName name="total_airline_capacity_ATM_1987">[15]Global!#REF!</definedName>
    <definedName name="total_airline_capacity_ATM_1988" localSheetId="4">[15]Global!#REF!</definedName>
    <definedName name="total_airline_capacity_ATM_1988" localSheetId="15">[15]Global!#REF!</definedName>
    <definedName name="total_airline_capacity_ATM_1988" localSheetId="22">[15]Global!#REF!</definedName>
    <definedName name="total_airline_capacity_ATM_1988" localSheetId="5">[15]Global!#REF!</definedName>
    <definedName name="total_airline_capacity_ATM_1988" localSheetId="9">[15]Global!#REF!</definedName>
    <definedName name="total_airline_capacity_ATM_1988" localSheetId="2">[15]Global!#REF!</definedName>
    <definedName name="total_airline_capacity_ATM_1988" localSheetId="26">[15]Global!#REF!</definedName>
    <definedName name="total_airline_capacity_ATM_1988">[15]Global!#REF!</definedName>
    <definedName name="total_airline_capacity_ATM_1989" localSheetId="4">[15]Global!#REF!</definedName>
    <definedName name="total_airline_capacity_ATM_1989" localSheetId="15">[15]Global!#REF!</definedName>
    <definedName name="total_airline_capacity_ATM_1989" localSheetId="22">[15]Global!#REF!</definedName>
    <definedName name="total_airline_capacity_ATM_1989" localSheetId="5">[15]Global!#REF!</definedName>
    <definedName name="total_airline_capacity_ATM_1989" localSheetId="9">[15]Global!#REF!</definedName>
    <definedName name="total_airline_capacity_ATM_1989" localSheetId="2">[15]Global!#REF!</definedName>
    <definedName name="total_airline_capacity_ATM_1989" localSheetId="26">[15]Global!#REF!</definedName>
    <definedName name="total_airline_capacity_ATM_1989">[15]Global!#REF!</definedName>
    <definedName name="total_airline_capacity_ATM_1990" localSheetId="4">[15]Global!#REF!</definedName>
    <definedName name="total_airline_capacity_ATM_1990" localSheetId="15">[15]Global!#REF!</definedName>
    <definedName name="total_airline_capacity_ATM_1990" localSheetId="22">[15]Global!#REF!</definedName>
    <definedName name="total_airline_capacity_ATM_1990" localSheetId="5">[15]Global!#REF!</definedName>
    <definedName name="total_airline_capacity_ATM_1990" localSheetId="9">[15]Global!#REF!</definedName>
    <definedName name="total_airline_capacity_ATM_1990" localSheetId="2">[15]Global!#REF!</definedName>
    <definedName name="total_airline_capacity_ATM_1990" localSheetId="26">[15]Global!#REF!</definedName>
    <definedName name="total_airline_capacity_ATM_1990">[15]Global!#REF!</definedName>
    <definedName name="total_airline_capacity_ATM_1991" localSheetId="4">[15]Global!#REF!</definedName>
    <definedName name="total_airline_capacity_ATM_1991" localSheetId="15">[15]Global!#REF!</definedName>
    <definedName name="total_airline_capacity_ATM_1991" localSheetId="22">[15]Global!#REF!</definedName>
    <definedName name="total_airline_capacity_ATM_1991" localSheetId="5">[15]Global!#REF!</definedName>
    <definedName name="total_airline_capacity_ATM_1991" localSheetId="9">[15]Global!#REF!</definedName>
    <definedName name="total_airline_capacity_ATM_1991" localSheetId="2">[15]Global!#REF!</definedName>
    <definedName name="total_airline_capacity_ATM_1991" localSheetId="26">[15]Global!#REF!</definedName>
    <definedName name="total_airline_capacity_ATM_1991">[15]Global!#REF!</definedName>
    <definedName name="total_airline_capacity_ATM_1992" localSheetId="4">[15]Global!#REF!</definedName>
    <definedName name="total_airline_capacity_ATM_1992" localSheetId="15">[15]Global!#REF!</definedName>
    <definedName name="total_airline_capacity_ATM_1992" localSheetId="22">[15]Global!#REF!</definedName>
    <definedName name="total_airline_capacity_ATM_1992" localSheetId="5">[15]Global!#REF!</definedName>
    <definedName name="total_airline_capacity_ATM_1992" localSheetId="9">[15]Global!#REF!</definedName>
    <definedName name="total_airline_capacity_ATM_1992" localSheetId="2">[15]Global!#REF!</definedName>
    <definedName name="total_airline_capacity_ATM_1992" localSheetId="26">[15]Global!#REF!</definedName>
    <definedName name="total_airline_capacity_ATM_1992">[15]Global!#REF!</definedName>
    <definedName name="total_airline_capacity_ATM_1993" localSheetId="4">[15]Global!#REF!</definedName>
    <definedName name="total_airline_capacity_ATM_1993" localSheetId="15">[15]Global!#REF!</definedName>
    <definedName name="total_airline_capacity_ATM_1993" localSheetId="22">[15]Global!#REF!</definedName>
    <definedName name="total_airline_capacity_ATM_1993" localSheetId="5">[15]Global!#REF!</definedName>
    <definedName name="total_airline_capacity_ATM_1993" localSheetId="9">[15]Global!#REF!</definedName>
    <definedName name="total_airline_capacity_ATM_1993" localSheetId="2">[15]Global!#REF!</definedName>
    <definedName name="total_airline_capacity_ATM_1993" localSheetId="26">[15]Global!#REF!</definedName>
    <definedName name="total_airline_capacity_ATM_1993">[15]Global!#REF!</definedName>
    <definedName name="total_airline_capacity_ATM_1994" localSheetId="4">[15]Global!#REF!</definedName>
    <definedName name="total_airline_capacity_ATM_1994" localSheetId="15">[15]Global!#REF!</definedName>
    <definedName name="total_airline_capacity_ATM_1994" localSheetId="22">[15]Global!#REF!</definedName>
    <definedName name="total_airline_capacity_ATM_1994" localSheetId="5">[15]Global!#REF!</definedName>
    <definedName name="total_airline_capacity_ATM_1994" localSheetId="9">[15]Global!#REF!</definedName>
    <definedName name="total_airline_capacity_ATM_1994" localSheetId="2">[15]Global!#REF!</definedName>
    <definedName name="total_airline_capacity_ATM_1994" localSheetId="26">[15]Global!#REF!</definedName>
    <definedName name="total_airline_capacity_ATM_1994">[15]Global!#REF!</definedName>
    <definedName name="total_airline_capacity_ATM_1995" localSheetId="4">[15]Global!#REF!</definedName>
    <definedName name="total_airline_capacity_ATM_1995" localSheetId="15">[15]Global!#REF!</definedName>
    <definedName name="total_airline_capacity_ATM_1995" localSheetId="22">[15]Global!#REF!</definedName>
    <definedName name="total_airline_capacity_ATM_1995" localSheetId="5">[15]Global!#REF!</definedName>
    <definedName name="total_airline_capacity_ATM_1995" localSheetId="9">[15]Global!#REF!</definedName>
    <definedName name="total_airline_capacity_ATM_1995" localSheetId="2">[15]Global!#REF!</definedName>
    <definedName name="total_airline_capacity_ATM_1995" localSheetId="26">[15]Global!#REF!</definedName>
    <definedName name="total_airline_capacity_ATM_1995">[15]Global!#REF!</definedName>
    <definedName name="total_airline_capacity_ATM_1996" localSheetId="4">[15]Global!#REF!</definedName>
    <definedName name="total_airline_capacity_ATM_1996" localSheetId="15">[15]Global!#REF!</definedName>
    <definedName name="total_airline_capacity_ATM_1996" localSheetId="22">[15]Global!#REF!</definedName>
    <definedName name="total_airline_capacity_ATM_1996" localSheetId="5">[15]Global!#REF!</definedName>
    <definedName name="total_airline_capacity_ATM_1996" localSheetId="9">[15]Global!#REF!</definedName>
    <definedName name="total_airline_capacity_ATM_1996" localSheetId="2">[15]Global!#REF!</definedName>
    <definedName name="total_airline_capacity_ATM_1996" localSheetId="26">[15]Global!#REF!</definedName>
    <definedName name="total_airline_capacity_ATM_1996">[15]Global!#REF!</definedName>
    <definedName name="total_airline_capacity_ATM_1997" localSheetId="4">[15]Global!#REF!</definedName>
    <definedName name="total_airline_capacity_ATM_1997" localSheetId="15">[15]Global!#REF!</definedName>
    <definedName name="total_airline_capacity_ATM_1997" localSheetId="22">[15]Global!#REF!</definedName>
    <definedName name="total_airline_capacity_ATM_1997" localSheetId="5">[15]Global!#REF!</definedName>
    <definedName name="total_airline_capacity_ATM_1997" localSheetId="9">[15]Global!#REF!</definedName>
    <definedName name="total_airline_capacity_ATM_1997" localSheetId="2">[15]Global!#REF!</definedName>
    <definedName name="total_airline_capacity_ATM_1997" localSheetId="26">[15]Global!#REF!</definedName>
    <definedName name="total_airline_capacity_ATM_1997">[15]Global!#REF!</definedName>
    <definedName name="total_airline_capacity_ATM_1998" localSheetId="4">[15]Global!#REF!</definedName>
    <definedName name="total_airline_capacity_ATM_1998" localSheetId="15">[15]Global!#REF!</definedName>
    <definedName name="total_airline_capacity_ATM_1998" localSheetId="22">[15]Global!#REF!</definedName>
    <definedName name="total_airline_capacity_ATM_1998" localSheetId="5">[15]Global!#REF!</definedName>
    <definedName name="total_airline_capacity_ATM_1998" localSheetId="9">[15]Global!#REF!</definedName>
    <definedName name="total_airline_capacity_ATM_1998" localSheetId="2">[15]Global!#REF!</definedName>
    <definedName name="total_airline_capacity_ATM_1998" localSheetId="26">[15]Global!#REF!</definedName>
    <definedName name="total_airline_capacity_ATM_1998">[15]Global!#REF!</definedName>
    <definedName name="total_airline_capacity_ATM_1999" localSheetId="4">[15]Global!#REF!</definedName>
    <definedName name="total_airline_capacity_ATM_1999" localSheetId="15">[15]Global!#REF!</definedName>
    <definedName name="total_airline_capacity_ATM_1999" localSheetId="22">[15]Global!#REF!</definedName>
    <definedName name="total_airline_capacity_ATM_1999" localSheetId="5">[15]Global!#REF!</definedName>
    <definedName name="total_airline_capacity_ATM_1999" localSheetId="9">[15]Global!#REF!</definedName>
    <definedName name="total_airline_capacity_ATM_1999" localSheetId="2">[15]Global!#REF!</definedName>
    <definedName name="total_airline_capacity_ATM_1999" localSheetId="26">[15]Global!#REF!</definedName>
    <definedName name="total_airline_capacity_ATM_1999">[15]Global!#REF!</definedName>
    <definedName name="total_airline_capacity_ATM_2000" localSheetId="4">[15]Global!#REF!</definedName>
    <definedName name="total_airline_capacity_ATM_2000" localSheetId="15">[15]Global!#REF!</definedName>
    <definedName name="total_airline_capacity_ATM_2000" localSheetId="22">[15]Global!#REF!</definedName>
    <definedName name="total_airline_capacity_ATM_2000" localSheetId="5">[15]Global!#REF!</definedName>
    <definedName name="total_airline_capacity_ATM_2000" localSheetId="9">[15]Global!#REF!</definedName>
    <definedName name="total_airline_capacity_ATM_2000" localSheetId="2">[15]Global!#REF!</definedName>
    <definedName name="total_airline_capacity_ATM_2000" localSheetId="26">[15]Global!#REF!</definedName>
    <definedName name="total_airline_capacity_ATM_2000">[15]Global!#REF!</definedName>
    <definedName name="total_airline_capacity_ATM_2001" localSheetId="4">[15]Global!#REF!</definedName>
    <definedName name="total_airline_capacity_ATM_2001" localSheetId="15">[15]Global!#REF!</definedName>
    <definedName name="total_airline_capacity_ATM_2001" localSheetId="22">[15]Global!#REF!</definedName>
    <definedName name="total_airline_capacity_ATM_2001" localSheetId="5">[15]Global!#REF!</definedName>
    <definedName name="total_airline_capacity_ATM_2001" localSheetId="9">[15]Global!#REF!</definedName>
    <definedName name="total_airline_capacity_ATM_2001" localSheetId="2">[15]Global!#REF!</definedName>
    <definedName name="total_airline_capacity_ATM_2001" localSheetId="26">[15]Global!#REF!</definedName>
    <definedName name="total_airline_capacity_ATM_2001">[15]Global!#REF!</definedName>
    <definedName name="total_airline_capacity_ATM_2002" localSheetId="4">[15]Global!#REF!</definedName>
    <definedName name="total_airline_capacity_ATM_2002" localSheetId="15">[15]Global!#REF!</definedName>
    <definedName name="total_airline_capacity_ATM_2002" localSheetId="22">[15]Global!#REF!</definedName>
    <definedName name="total_airline_capacity_ATM_2002" localSheetId="5">[15]Global!#REF!</definedName>
    <definedName name="total_airline_capacity_ATM_2002" localSheetId="9">[15]Global!#REF!</definedName>
    <definedName name="total_airline_capacity_ATM_2002" localSheetId="2">[15]Global!#REF!</definedName>
    <definedName name="total_airline_capacity_ATM_2002" localSheetId="26">[15]Global!#REF!</definedName>
    <definedName name="total_airline_capacity_ATM_2002">[15]Global!#REF!</definedName>
    <definedName name="total_airline_capacity_ATM_2003" localSheetId="4">[15]Global!#REF!</definedName>
    <definedName name="total_airline_capacity_ATM_2003" localSheetId="15">[15]Global!#REF!</definedName>
    <definedName name="total_airline_capacity_ATM_2003" localSheetId="22">[15]Global!#REF!</definedName>
    <definedName name="total_airline_capacity_ATM_2003" localSheetId="5">[15]Global!#REF!</definedName>
    <definedName name="total_airline_capacity_ATM_2003" localSheetId="9">[15]Global!#REF!</definedName>
    <definedName name="total_airline_capacity_ATM_2003" localSheetId="2">[15]Global!#REF!</definedName>
    <definedName name="total_airline_capacity_ATM_2003" localSheetId="26">[15]Global!#REF!</definedName>
    <definedName name="total_airline_capacity_ATM_2003">[15]Global!#REF!</definedName>
    <definedName name="total_airline_capacity_ATM_2004" localSheetId="4">[15]Global!#REF!</definedName>
    <definedName name="total_airline_capacity_ATM_2004" localSheetId="15">[15]Global!#REF!</definedName>
    <definedName name="total_airline_capacity_ATM_2004" localSheetId="22">[15]Global!#REF!</definedName>
    <definedName name="total_airline_capacity_ATM_2004" localSheetId="5">[15]Global!#REF!</definedName>
    <definedName name="total_airline_capacity_ATM_2004" localSheetId="9">[15]Global!#REF!</definedName>
    <definedName name="total_airline_capacity_ATM_2004" localSheetId="2">[15]Global!#REF!</definedName>
    <definedName name="total_airline_capacity_ATM_2004" localSheetId="26">[15]Global!#REF!</definedName>
    <definedName name="total_airline_capacity_ATM_2004">[15]Global!#REF!</definedName>
    <definedName name="total_airline_capacity_ATM_2005" localSheetId="4">[15]Global!#REF!</definedName>
    <definedName name="total_airline_capacity_ATM_2005" localSheetId="15">[15]Global!#REF!</definedName>
    <definedName name="total_airline_capacity_ATM_2005" localSheetId="22">[15]Global!#REF!</definedName>
    <definedName name="total_airline_capacity_ATM_2005" localSheetId="5">[15]Global!#REF!</definedName>
    <definedName name="total_airline_capacity_ATM_2005" localSheetId="9">[15]Global!#REF!</definedName>
    <definedName name="total_airline_capacity_ATM_2005" localSheetId="2">[15]Global!#REF!</definedName>
    <definedName name="total_airline_capacity_ATM_2005" localSheetId="26">[15]Global!#REF!</definedName>
    <definedName name="total_airline_capacity_ATM_2005">[15]Global!#REF!</definedName>
    <definedName name="total_airline_capacity_ATM_2006" localSheetId="4">[15]Global!#REF!</definedName>
    <definedName name="total_airline_capacity_ATM_2006" localSheetId="15">[15]Global!#REF!</definedName>
    <definedName name="total_airline_capacity_ATM_2006" localSheetId="22">[15]Global!#REF!</definedName>
    <definedName name="total_airline_capacity_ATM_2006" localSheetId="5">[15]Global!#REF!</definedName>
    <definedName name="total_airline_capacity_ATM_2006" localSheetId="9">[15]Global!#REF!</definedName>
    <definedName name="total_airline_capacity_ATM_2006" localSheetId="2">[15]Global!#REF!</definedName>
    <definedName name="total_airline_capacity_ATM_2006" localSheetId="26">[15]Global!#REF!</definedName>
    <definedName name="total_airline_capacity_ATM_2006">[15]Global!#REF!</definedName>
    <definedName name="total_airline_capacity_ATM_2007" localSheetId="4">[15]Global!#REF!</definedName>
    <definedName name="total_airline_capacity_ATM_2007" localSheetId="15">[15]Global!#REF!</definedName>
    <definedName name="total_airline_capacity_ATM_2007" localSheetId="22">[15]Global!#REF!</definedName>
    <definedName name="total_airline_capacity_ATM_2007" localSheetId="5">[15]Global!#REF!</definedName>
    <definedName name="total_airline_capacity_ATM_2007" localSheetId="9">[15]Global!#REF!</definedName>
    <definedName name="total_airline_capacity_ATM_2007" localSheetId="2">[15]Global!#REF!</definedName>
    <definedName name="total_airline_capacity_ATM_2007" localSheetId="26">[15]Global!#REF!</definedName>
    <definedName name="total_airline_capacity_ATM_2007">[15]Global!#REF!</definedName>
    <definedName name="total_airline_capacity_ATM_2008" localSheetId="4">[15]Global!#REF!</definedName>
    <definedName name="total_airline_capacity_ATM_2008" localSheetId="15">[15]Global!#REF!</definedName>
    <definedName name="total_airline_capacity_ATM_2008" localSheetId="22">[15]Global!#REF!</definedName>
    <definedName name="total_airline_capacity_ATM_2008" localSheetId="5">[15]Global!#REF!</definedName>
    <definedName name="total_airline_capacity_ATM_2008" localSheetId="9">[15]Global!#REF!</definedName>
    <definedName name="total_airline_capacity_ATM_2008" localSheetId="2">[15]Global!#REF!</definedName>
    <definedName name="total_airline_capacity_ATM_2008" localSheetId="26">[15]Global!#REF!</definedName>
    <definedName name="total_airline_capacity_ATM_2008">[15]Global!#REF!</definedName>
    <definedName name="total_airline_capacity_ATM_2009" localSheetId="4">[15]Global!#REF!</definedName>
    <definedName name="total_airline_capacity_ATM_2009" localSheetId="15">[15]Global!#REF!</definedName>
    <definedName name="total_airline_capacity_ATM_2009" localSheetId="22">[15]Global!#REF!</definedName>
    <definedName name="total_airline_capacity_ATM_2009" localSheetId="5">[15]Global!#REF!</definedName>
    <definedName name="total_airline_capacity_ATM_2009" localSheetId="9">[15]Global!#REF!</definedName>
    <definedName name="total_airline_capacity_ATM_2009" localSheetId="2">[15]Global!#REF!</definedName>
    <definedName name="total_airline_capacity_ATM_2009" localSheetId="26">[15]Global!#REF!</definedName>
    <definedName name="total_airline_capacity_ATM_2009">[15]Global!#REF!</definedName>
    <definedName name="total_airline_capacity_ATM_2010" localSheetId="4">[15]Global!#REF!</definedName>
    <definedName name="total_airline_capacity_ATM_2010" localSheetId="15">[15]Global!#REF!</definedName>
    <definedName name="total_airline_capacity_ATM_2010" localSheetId="22">[15]Global!#REF!</definedName>
    <definedName name="total_airline_capacity_ATM_2010" localSheetId="5">[15]Global!#REF!</definedName>
    <definedName name="total_airline_capacity_ATM_2010" localSheetId="9">[15]Global!#REF!</definedName>
    <definedName name="total_airline_capacity_ATM_2010" localSheetId="2">[15]Global!#REF!</definedName>
    <definedName name="total_airline_capacity_ATM_2010" localSheetId="26">[15]Global!#REF!</definedName>
    <definedName name="total_airline_capacity_ATM_2010">[15]Global!#REF!</definedName>
    <definedName name="total_airline_capacity_ATM_comm" localSheetId="4">[15]Global!#REF!</definedName>
    <definedName name="total_airline_capacity_ATM_comm" localSheetId="15">[15]Global!#REF!</definedName>
    <definedName name="total_airline_capacity_ATM_comm" localSheetId="22">[15]Global!#REF!</definedName>
    <definedName name="total_airline_capacity_ATM_comm" localSheetId="5">[15]Global!#REF!</definedName>
    <definedName name="total_airline_capacity_ATM_comm" localSheetId="9">[15]Global!#REF!</definedName>
    <definedName name="total_airline_capacity_ATM_comm" localSheetId="2">[15]Global!#REF!</definedName>
    <definedName name="total_airline_capacity_ATM_comm" localSheetId="26">[15]Global!#REF!</definedName>
    <definedName name="total_airline_capacity_ATM_comm">[15]Global!#REF!</definedName>
    <definedName name="total_airline_capacity_RPK_1985" localSheetId="4">[15]Global!#REF!</definedName>
    <definedName name="total_airline_capacity_RPK_1985" localSheetId="15">[15]Global!#REF!</definedName>
    <definedName name="total_airline_capacity_RPK_1985" localSheetId="22">[15]Global!#REF!</definedName>
    <definedName name="total_airline_capacity_RPK_1985" localSheetId="5">[15]Global!#REF!</definedName>
    <definedName name="total_airline_capacity_RPK_1985" localSheetId="9">[15]Global!#REF!</definedName>
    <definedName name="total_airline_capacity_RPK_1985" localSheetId="2">[15]Global!#REF!</definedName>
    <definedName name="total_airline_capacity_RPK_1985" localSheetId="26">[15]Global!#REF!</definedName>
    <definedName name="total_airline_capacity_RPK_1985">[15]Global!#REF!</definedName>
    <definedName name="total_airline_capacity_RPK_1986" localSheetId="4">[15]Global!#REF!</definedName>
    <definedName name="total_airline_capacity_RPK_1986" localSheetId="15">[15]Global!#REF!</definedName>
    <definedName name="total_airline_capacity_RPK_1986" localSheetId="22">[15]Global!#REF!</definedName>
    <definedName name="total_airline_capacity_RPK_1986" localSheetId="5">[15]Global!#REF!</definedName>
    <definedName name="total_airline_capacity_RPK_1986" localSheetId="9">[15]Global!#REF!</definedName>
    <definedName name="total_airline_capacity_RPK_1986" localSheetId="2">[15]Global!#REF!</definedName>
    <definedName name="total_airline_capacity_RPK_1986" localSheetId="26">[15]Global!#REF!</definedName>
    <definedName name="total_airline_capacity_RPK_1986">[15]Global!#REF!</definedName>
    <definedName name="total_airline_capacity_RPK_1987" localSheetId="4">[15]Global!#REF!</definedName>
    <definedName name="total_airline_capacity_RPK_1987" localSheetId="15">[15]Global!#REF!</definedName>
    <definedName name="total_airline_capacity_RPK_1987" localSheetId="22">[15]Global!#REF!</definedName>
    <definedName name="total_airline_capacity_RPK_1987" localSheetId="5">[15]Global!#REF!</definedName>
    <definedName name="total_airline_capacity_RPK_1987" localSheetId="9">[15]Global!#REF!</definedName>
    <definedName name="total_airline_capacity_RPK_1987" localSheetId="2">[15]Global!#REF!</definedName>
    <definedName name="total_airline_capacity_RPK_1987" localSheetId="26">[15]Global!#REF!</definedName>
    <definedName name="total_airline_capacity_RPK_1987">[15]Global!#REF!</definedName>
    <definedName name="total_airline_capacity_RPK_1988" localSheetId="4">[15]Global!#REF!</definedName>
    <definedName name="total_airline_capacity_RPK_1988" localSheetId="15">[15]Global!#REF!</definedName>
    <definedName name="total_airline_capacity_RPK_1988" localSheetId="22">[15]Global!#REF!</definedName>
    <definedName name="total_airline_capacity_RPK_1988" localSheetId="5">[15]Global!#REF!</definedName>
    <definedName name="total_airline_capacity_RPK_1988" localSheetId="9">[15]Global!#REF!</definedName>
    <definedName name="total_airline_capacity_RPK_1988" localSheetId="2">[15]Global!#REF!</definedName>
    <definedName name="total_airline_capacity_RPK_1988" localSheetId="26">[15]Global!#REF!</definedName>
    <definedName name="total_airline_capacity_RPK_1988">[15]Global!#REF!</definedName>
    <definedName name="total_airline_capacity_RPK_1989" localSheetId="4">[15]Global!#REF!</definedName>
    <definedName name="total_airline_capacity_RPK_1989" localSheetId="15">[15]Global!#REF!</definedName>
    <definedName name="total_airline_capacity_RPK_1989" localSheetId="22">[15]Global!#REF!</definedName>
    <definedName name="total_airline_capacity_RPK_1989" localSheetId="5">[15]Global!#REF!</definedName>
    <definedName name="total_airline_capacity_RPK_1989" localSheetId="9">[15]Global!#REF!</definedName>
    <definedName name="total_airline_capacity_RPK_1989" localSheetId="2">[15]Global!#REF!</definedName>
    <definedName name="total_airline_capacity_RPK_1989" localSheetId="26">[15]Global!#REF!</definedName>
    <definedName name="total_airline_capacity_RPK_1989">[15]Global!#REF!</definedName>
    <definedName name="total_airline_capacity_RPK_1990" localSheetId="4">[15]Global!#REF!</definedName>
    <definedName name="total_airline_capacity_RPK_1990" localSheetId="15">[15]Global!#REF!</definedName>
    <definedName name="total_airline_capacity_RPK_1990" localSheetId="22">[15]Global!#REF!</definedName>
    <definedName name="total_airline_capacity_RPK_1990" localSheetId="5">[15]Global!#REF!</definedName>
    <definedName name="total_airline_capacity_RPK_1990" localSheetId="9">[15]Global!#REF!</definedName>
    <definedName name="total_airline_capacity_RPK_1990" localSheetId="2">[15]Global!#REF!</definedName>
    <definedName name="total_airline_capacity_RPK_1990" localSheetId="26">[15]Global!#REF!</definedName>
    <definedName name="total_airline_capacity_RPK_1990">[15]Global!#REF!</definedName>
    <definedName name="total_airline_capacity_RPK_1991" localSheetId="4">[15]Global!#REF!</definedName>
    <definedName name="total_airline_capacity_RPK_1991" localSheetId="15">[15]Global!#REF!</definedName>
    <definedName name="total_airline_capacity_RPK_1991" localSheetId="22">[15]Global!#REF!</definedName>
    <definedName name="total_airline_capacity_RPK_1991" localSheetId="5">[15]Global!#REF!</definedName>
    <definedName name="total_airline_capacity_RPK_1991" localSheetId="9">[15]Global!#REF!</definedName>
    <definedName name="total_airline_capacity_RPK_1991" localSheetId="2">[15]Global!#REF!</definedName>
    <definedName name="total_airline_capacity_RPK_1991" localSheetId="26">[15]Global!#REF!</definedName>
    <definedName name="total_airline_capacity_RPK_1991">[15]Global!#REF!</definedName>
    <definedName name="total_airline_capacity_RPK_1992" localSheetId="4">[15]Global!#REF!</definedName>
    <definedName name="total_airline_capacity_RPK_1992" localSheetId="15">[15]Global!#REF!</definedName>
    <definedName name="total_airline_capacity_RPK_1992" localSheetId="22">[15]Global!#REF!</definedName>
    <definedName name="total_airline_capacity_RPK_1992" localSheetId="5">[15]Global!#REF!</definedName>
    <definedName name="total_airline_capacity_RPK_1992" localSheetId="9">[15]Global!#REF!</definedName>
    <definedName name="total_airline_capacity_RPK_1992" localSheetId="2">[15]Global!#REF!</definedName>
    <definedName name="total_airline_capacity_RPK_1992" localSheetId="26">[15]Global!#REF!</definedName>
    <definedName name="total_airline_capacity_RPK_1992">[15]Global!#REF!</definedName>
    <definedName name="total_airline_capacity_RPK_1993" localSheetId="4">[15]Global!#REF!</definedName>
    <definedName name="total_airline_capacity_RPK_1993" localSheetId="15">[15]Global!#REF!</definedName>
    <definedName name="total_airline_capacity_RPK_1993" localSheetId="22">[15]Global!#REF!</definedName>
    <definedName name="total_airline_capacity_RPK_1993" localSheetId="5">[15]Global!#REF!</definedName>
    <definedName name="total_airline_capacity_RPK_1993" localSheetId="9">[15]Global!#REF!</definedName>
    <definedName name="total_airline_capacity_RPK_1993" localSheetId="2">[15]Global!#REF!</definedName>
    <definedName name="total_airline_capacity_RPK_1993" localSheetId="26">[15]Global!#REF!</definedName>
    <definedName name="total_airline_capacity_RPK_1993">[15]Global!#REF!</definedName>
    <definedName name="total_airline_capacity_RPK_1994" localSheetId="4">[15]Global!#REF!</definedName>
    <definedName name="total_airline_capacity_RPK_1994" localSheetId="15">[15]Global!#REF!</definedName>
    <definedName name="total_airline_capacity_RPK_1994" localSheetId="22">[15]Global!#REF!</definedName>
    <definedName name="total_airline_capacity_RPK_1994" localSheetId="5">[15]Global!#REF!</definedName>
    <definedName name="total_airline_capacity_RPK_1994" localSheetId="9">[15]Global!#REF!</definedName>
    <definedName name="total_airline_capacity_RPK_1994" localSheetId="2">[15]Global!#REF!</definedName>
    <definedName name="total_airline_capacity_RPK_1994" localSheetId="26">[15]Global!#REF!</definedName>
    <definedName name="total_airline_capacity_RPK_1994">[15]Global!#REF!</definedName>
    <definedName name="total_airline_capacity_RPK_1995" localSheetId="4">[15]Global!#REF!</definedName>
    <definedName name="total_airline_capacity_RPK_1995" localSheetId="15">[15]Global!#REF!</definedName>
    <definedName name="total_airline_capacity_RPK_1995" localSheetId="22">[15]Global!#REF!</definedName>
    <definedName name="total_airline_capacity_RPK_1995" localSheetId="5">[15]Global!#REF!</definedName>
    <definedName name="total_airline_capacity_RPK_1995" localSheetId="9">[15]Global!#REF!</definedName>
    <definedName name="total_airline_capacity_RPK_1995" localSheetId="2">[15]Global!#REF!</definedName>
    <definedName name="total_airline_capacity_RPK_1995" localSheetId="26">[15]Global!#REF!</definedName>
    <definedName name="total_airline_capacity_RPK_1995">[15]Global!#REF!</definedName>
    <definedName name="total_airline_capacity_RPK_1996" localSheetId="4">[15]Global!#REF!</definedName>
    <definedName name="total_airline_capacity_RPK_1996" localSheetId="15">[15]Global!#REF!</definedName>
    <definedName name="total_airline_capacity_RPK_1996" localSheetId="22">[15]Global!#REF!</definedName>
    <definedName name="total_airline_capacity_RPK_1996" localSheetId="5">[15]Global!#REF!</definedName>
    <definedName name="total_airline_capacity_RPK_1996" localSheetId="9">[15]Global!#REF!</definedName>
    <definedName name="total_airline_capacity_RPK_1996" localSheetId="2">[15]Global!#REF!</definedName>
    <definedName name="total_airline_capacity_RPK_1996" localSheetId="26">[15]Global!#REF!</definedName>
    <definedName name="total_airline_capacity_RPK_1996">[15]Global!#REF!</definedName>
    <definedName name="total_airline_capacity_RPK_1997" localSheetId="4">[15]Global!#REF!</definedName>
    <definedName name="total_airline_capacity_RPK_1997" localSheetId="15">[15]Global!#REF!</definedName>
    <definedName name="total_airline_capacity_RPK_1997" localSheetId="22">[15]Global!#REF!</definedName>
    <definedName name="total_airline_capacity_RPK_1997" localSheetId="5">[15]Global!#REF!</definedName>
    <definedName name="total_airline_capacity_RPK_1997" localSheetId="9">[15]Global!#REF!</definedName>
    <definedName name="total_airline_capacity_RPK_1997" localSheetId="2">[15]Global!#REF!</definedName>
    <definedName name="total_airline_capacity_RPK_1997" localSheetId="26">[15]Global!#REF!</definedName>
    <definedName name="total_airline_capacity_RPK_1997">[15]Global!#REF!</definedName>
    <definedName name="total_airline_capacity_RPK_1998" localSheetId="4">[15]Global!#REF!</definedName>
    <definedName name="total_airline_capacity_RPK_1998" localSheetId="15">[15]Global!#REF!</definedName>
    <definedName name="total_airline_capacity_RPK_1998" localSheetId="22">[15]Global!#REF!</definedName>
    <definedName name="total_airline_capacity_RPK_1998" localSheetId="5">[15]Global!#REF!</definedName>
    <definedName name="total_airline_capacity_RPK_1998" localSheetId="9">[15]Global!#REF!</definedName>
    <definedName name="total_airline_capacity_RPK_1998" localSheetId="2">[15]Global!#REF!</definedName>
    <definedName name="total_airline_capacity_RPK_1998" localSheetId="26">[15]Global!#REF!</definedName>
    <definedName name="total_airline_capacity_RPK_1998">[15]Global!#REF!</definedName>
    <definedName name="total_airline_capacity_RPK_1999" localSheetId="4">[15]Global!#REF!</definedName>
    <definedName name="total_airline_capacity_RPK_1999" localSheetId="15">[15]Global!#REF!</definedName>
    <definedName name="total_airline_capacity_RPK_1999" localSheetId="22">[15]Global!#REF!</definedName>
    <definedName name="total_airline_capacity_RPK_1999" localSheetId="5">[15]Global!#REF!</definedName>
    <definedName name="total_airline_capacity_RPK_1999" localSheetId="9">[15]Global!#REF!</definedName>
    <definedName name="total_airline_capacity_RPK_1999" localSheetId="2">[15]Global!#REF!</definedName>
    <definedName name="total_airline_capacity_RPK_1999" localSheetId="26">[15]Global!#REF!</definedName>
    <definedName name="total_airline_capacity_RPK_1999">[15]Global!#REF!</definedName>
    <definedName name="total_airline_capacity_RPK_2000" localSheetId="4">[15]Global!#REF!</definedName>
    <definedName name="total_airline_capacity_RPK_2000" localSheetId="15">[15]Global!#REF!</definedName>
    <definedName name="total_airline_capacity_RPK_2000" localSheetId="22">[15]Global!#REF!</definedName>
    <definedName name="total_airline_capacity_RPK_2000" localSheetId="5">[15]Global!#REF!</definedName>
    <definedName name="total_airline_capacity_RPK_2000" localSheetId="9">[15]Global!#REF!</definedName>
    <definedName name="total_airline_capacity_RPK_2000" localSheetId="2">[15]Global!#REF!</definedName>
    <definedName name="total_airline_capacity_RPK_2000" localSheetId="26">[15]Global!#REF!</definedName>
    <definedName name="total_airline_capacity_RPK_2000">[15]Global!#REF!</definedName>
    <definedName name="total_airline_capacity_RPK_2001" localSheetId="4">[15]Global!#REF!</definedName>
    <definedName name="total_airline_capacity_RPK_2001" localSheetId="15">[15]Global!#REF!</definedName>
    <definedName name="total_airline_capacity_RPK_2001" localSheetId="22">[15]Global!#REF!</definedName>
    <definedName name="total_airline_capacity_RPK_2001" localSheetId="5">[15]Global!#REF!</definedName>
    <definedName name="total_airline_capacity_RPK_2001" localSheetId="9">[15]Global!#REF!</definedName>
    <definedName name="total_airline_capacity_RPK_2001" localSheetId="2">[15]Global!#REF!</definedName>
    <definedName name="total_airline_capacity_RPK_2001" localSheetId="26">[15]Global!#REF!</definedName>
    <definedName name="total_airline_capacity_RPK_2001">[15]Global!#REF!</definedName>
    <definedName name="total_airline_capacity_RPK_2002" localSheetId="4">[15]Global!#REF!</definedName>
    <definedName name="total_airline_capacity_RPK_2002" localSheetId="15">[15]Global!#REF!</definedName>
    <definedName name="total_airline_capacity_RPK_2002" localSheetId="22">[15]Global!#REF!</definedName>
    <definedName name="total_airline_capacity_RPK_2002" localSheetId="5">[15]Global!#REF!</definedName>
    <definedName name="total_airline_capacity_RPK_2002" localSheetId="9">[15]Global!#REF!</definedName>
    <definedName name="total_airline_capacity_RPK_2002" localSheetId="2">[15]Global!#REF!</definedName>
    <definedName name="total_airline_capacity_RPK_2002" localSheetId="26">[15]Global!#REF!</definedName>
    <definedName name="total_airline_capacity_RPK_2002">[15]Global!#REF!</definedName>
    <definedName name="total_airline_capacity_RPK_2003" localSheetId="4">[15]Global!#REF!</definedName>
    <definedName name="total_airline_capacity_RPK_2003" localSheetId="15">[15]Global!#REF!</definedName>
    <definedName name="total_airline_capacity_RPK_2003" localSheetId="22">[15]Global!#REF!</definedName>
    <definedName name="total_airline_capacity_RPK_2003" localSheetId="5">[15]Global!#REF!</definedName>
    <definedName name="total_airline_capacity_RPK_2003" localSheetId="9">[15]Global!#REF!</definedName>
    <definedName name="total_airline_capacity_RPK_2003" localSheetId="2">[15]Global!#REF!</definedName>
    <definedName name="total_airline_capacity_RPK_2003" localSheetId="26">[15]Global!#REF!</definedName>
    <definedName name="total_airline_capacity_RPK_2003">[15]Global!#REF!</definedName>
    <definedName name="total_airline_capacity_RPK_2004" localSheetId="4">[15]Global!#REF!</definedName>
    <definedName name="total_airline_capacity_RPK_2004" localSheetId="15">[15]Global!#REF!</definedName>
    <definedName name="total_airline_capacity_RPK_2004" localSheetId="22">[15]Global!#REF!</definedName>
    <definedName name="total_airline_capacity_RPK_2004" localSheetId="5">[15]Global!#REF!</definedName>
    <definedName name="total_airline_capacity_RPK_2004" localSheetId="9">[15]Global!#REF!</definedName>
    <definedName name="total_airline_capacity_RPK_2004" localSheetId="2">[15]Global!#REF!</definedName>
    <definedName name="total_airline_capacity_RPK_2004" localSheetId="26">[15]Global!#REF!</definedName>
    <definedName name="total_airline_capacity_RPK_2004">[15]Global!#REF!</definedName>
    <definedName name="total_airline_capacity_RPK_2005" localSheetId="4">[15]Global!#REF!</definedName>
    <definedName name="total_airline_capacity_RPK_2005" localSheetId="15">[15]Global!#REF!</definedName>
    <definedName name="total_airline_capacity_RPK_2005" localSheetId="22">[15]Global!#REF!</definedName>
    <definedName name="total_airline_capacity_RPK_2005" localSheetId="5">[15]Global!#REF!</definedName>
    <definedName name="total_airline_capacity_RPK_2005" localSheetId="9">[15]Global!#REF!</definedName>
    <definedName name="total_airline_capacity_RPK_2005" localSheetId="2">[15]Global!#REF!</definedName>
    <definedName name="total_airline_capacity_RPK_2005" localSheetId="26">[15]Global!#REF!</definedName>
    <definedName name="total_airline_capacity_RPK_2005">[15]Global!#REF!</definedName>
    <definedName name="total_airline_capacity_RPK_2006" localSheetId="4">[15]Global!#REF!</definedName>
    <definedName name="total_airline_capacity_RPK_2006" localSheetId="15">[15]Global!#REF!</definedName>
    <definedName name="total_airline_capacity_RPK_2006" localSheetId="22">[15]Global!#REF!</definedName>
    <definedName name="total_airline_capacity_RPK_2006" localSheetId="5">[15]Global!#REF!</definedName>
    <definedName name="total_airline_capacity_RPK_2006" localSheetId="9">[15]Global!#REF!</definedName>
    <definedName name="total_airline_capacity_RPK_2006" localSheetId="2">[15]Global!#REF!</definedName>
    <definedName name="total_airline_capacity_RPK_2006" localSheetId="26">[15]Global!#REF!</definedName>
    <definedName name="total_airline_capacity_RPK_2006">[15]Global!#REF!</definedName>
    <definedName name="total_airline_capacity_RPK_2007" localSheetId="4">[15]Global!#REF!</definedName>
    <definedName name="total_airline_capacity_RPK_2007" localSheetId="15">[15]Global!#REF!</definedName>
    <definedName name="total_airline_capacity_RPK_2007" localSheetId="22">[15]Global!#REF!</definedName>
    <definedName name="total_airline_capacity_RPK_2007" localSheetId="5">[15]Global!#REF!</definedName>
    <definedName name="total_airline_capacity_RPK_2007" localSheetId="9">[15]Global!#REF!</definedName>
    <definedName name="total_airline_capacity_RPK_2007" localSheetId="2">[15]Global!#REF!</definedName>
    <definedName name="total_airline_capacity_RPK_2007" localSheetId="26">[15]Global!#REF!</definedName>
    <definedName name="total_airline_capacity_RPK_2007">[15]Global!#REF!</definedName>
    <definedName name="total_airline_capacity_RPK_2008" localSheetId="4">[15]Global!#REF!</definedName>
    <definedName name="total_airline_capacity_RPK_2008" localSheetId="15">[15]Global!#REF!</definedName>
    <definedName name="total_airline_capacity_RPK_2008" localSheetId="22">[15]Global!#REF!</definedName>
    <definedName name="total_airline_capacity_RPK_2008" localSheetId="5">[15]Global!#REF!</definedName>
    <definedName name="total_airline_capacity_RPK_2008" localSheetId="9">[15]Global!#REF!</definedName>
    <definedName name="total_airline_capacity_RPK_2008" localSheetId="2">[15]Global!#REF!</definedName>
    <definedName name="total_airline_capacity_RPK_2008" localSheetId="26">[15]Global!#REF!</definedName>
    <definedName name="total_airline_capacity_RPK_2008">[15]Global!#REF!</definedName>
    <definedName name="total_airline_capacity_RPK_2009" localSheetId="4">[15]Global!#REF!</definedName>
    <definedName name="total_airline_capacity_RPK_2009" localSheetId="15">[15]Global!#REF!</definedName>
    <definedName name="total_airline_capacity_RPK_2009" localSheetId="22">[15]Global!#REF!</definedName>
    <definedName name="total_airline_capacity_RPK_2009" localSheetId="5">[15]Global!#REF!</definedName>
    <definedName name="total_airline_capacity_RPK_2009" localSheetId="9">[15]Global!#REF!</definedName>
    <definedName name="total_airline_capacity_RPK_2009" localSheetId="2">[15]Global!#REF!</definedName>
    <definedName name="total_airline_capacity_RPK_2009" localSheetId="26">[15]Global!#REF!</definedName>
    <definedName name="total_airline_capacity_RPK_2009">[15]Global!#REF!</definedName>
    <definedName name="total_airline_capacity_RPK_2010" localSheetId="4">[15]Global!#REF!</definedName>
    <definedName name="total_airline_capacity_RPK_2010" localSheetId="15">[15]Global!#REF!</definedName>
    <definedName name="total_airline_capacity_RPK_2010" localSheetId="22">[15]Global!#REF!</definedName>
    <definedName name="total_airline_capacity_RPK_2010" localSheetId="5">[15]Global!#REF!</definedName>
    <definedName name="total_airline_capacity_RPK_2010" localSheetId="9">[15]Global!#REF!</definedName>
    <definedName name="total_airline_capacity_RPK_2010" localSheetId="2">[15]Global!#REF!</definedName>
    <definedName name="total_airline_capacity_RPK_2010" localSheetId="26">[15]Global!#REF!</definedName>
    <definedName name="total_airline_capacity_RPK_2010">[15]Global!#REF!</definedName>
    <definedName name="total_airline_capacity_RPK_comm" localSheetId="4">[15]Global!#REF!</definedName>
    <definedName name="total_airline_capacity_RPK_comm" localSheetId="15">[15]Global!#REF!</definedName>
    <definedName name="total_airline_capacity_RPK_comm" localSheetId="22">[15]Global!#REF!</definedName>
    <definedName name="total_airline_capacity_RPK_comm" localSheetId="5">[15]Global!#REF!</definedName>
    <definedName name="total_airline_capacity_RPK_comm" localSheetId="9">[15]Global!#REF!</definedName>
    <definedName name="total_airline_capacity_RPK_comm" localSheetId="2">[15]Global!#REF!</definedName>
    <definedName name="total_airline_capacity_RPK_comm" localSheetId="26">[15]Global!#REF!</definedName>
    <definedName name="total_airline_capacity_RPK_comm">[15]Global!#REF!</definedName>
    <definedName name="total_airline_load_factor_1985" localSheetId="4">[15]Global!#REF!</definedName>
    <definedName name="total_airline_load_factor_1985" localSheetId="15">[15]Global!#REF!</definedName>
    <definedName name="total_airline_load_factor_1985" localSheetId="22">[15]Global!#REF!</definedName>
    <definedName name="total_airline_load_factor_1985" localSheetId="5">[15]Global!#REF!</definedName>
    <definedName name="total_airline_load_factor_1985" localSheetId="9">[15]Global!#REF!</definedName>
    <definedName name="total_airline_load_factor_1985" localSheetId="2">[15]Global!#REF!</definedName>
    <definedName name="total_airline_load_factor_1985" localSheetId="26">[15]Global!#REF!</definedName>
    <definedName name="total_airline_load_factor_1985">[15]Global!#REF!</definedName>
    <definedName name="total_airline_load_factor_1986" localSheetId="4">[15]Global!#REF!</definedName>
    <definedName name="total_airline_load_factor_1986" localSheetId="15">[15]Global!#REF!</definedName>
    <definedName name="total_airline_load_factor_1986" localSheetId="22">[15]Global!#REF!</definedName>
    <definedName name="total_airline_load_factor_1986" localSheetId="5">[15]Global!#REF!</definedName>
    <definedName name="total_airline_load_factor_1986" localSheetId="9">[15]Global!#REF!</definedName>
    <definedName name="total_airline_load_factor_1986" localSheetId="2">[15]Global!#REF!</definedName>
    <definedName name="total_airline_load_factor_1986" localSheetId="26">[15]Global!#REF!</definedName>
    <definedName name="total_airline_load_factor_1986">[15]Global!#REF!</definedName>
    <definedName name="total_airline_load_factor_1987" localSheetId="4">[15]Global!#REF!</definedName>
    <definedName name="total_airline_load_factor_1987" localSheetId="15">[15]Global!#REF!</definedName>
    <definedName name="total_airline_load_factor_1987" localSheetId="22">[15]Global!#REF!</definedName>
    <definedName name="total_airline_load_factor_1987" localSheetId="5">[15]Global!#REF!</definedName>
    <definedName name="total_airline_load_factor_1987" localSheetId="9">[15]Global!#REF!</definedName>
    <definedName name="total_airline_load_factor_1987" localSheetId="2">[15]Global!#REF!</definedName>
    <definedName name="total_airline_load_factor_1987" localSheetId="26">[15]Global!#REF!</definedName>
    <definedName name="total_airline_load_factor_1987">[15]Global!#REF!</definedName>
    <definedName name="total_airline_load_factor_1988" localSheetId="4">[15]Global!#REF!</definedName>
    <definedName name="total_airline_load_factor_1988" localSheetId="15">[15]Global!#REF!</definedName>
    <definedName name="total_airline_load_factor_1988" localSheetId="22">[15]Global!#REF!</definedName>
    <definedName name="total_airline_load_factor_1988" localSheetId="5">[15]Global!#REF!</definedName>
    <definedName name="total_airline_load_factor_1988" localSheetId="9">[15]Global!#REF!</definedName>
    <definedName name="total_airline_load_factor_1988" localSheetId="2">[15]Global!#REF!</definedName>
    <definedName name="total_airline_load_factor_1988" localSheetId="26">[15]Global!#REF!</definedName>
    <definedName name="total_airline_load_factor_1988">[15]Global!#REF!</definedName>
    <definedName name="total_airline_load_factor_1989" localSheetId="4">[15]Global!#REF!</definedName>
    <definedName name="total_airline_load_factor_1989" localSheetId="15">[15]Global!#REF!</definedName>
    <definedName name="total_airline_load_factor_1989" localSheetId="22">[15]Global!#REF!</definedName>
    <definedName name="total_airline_load_factor_1989" localSheetId="5">[15]Global!#REF!</definedName>
    <definedName name="total_airline_load_factor_1989" localSheetId="9">[15]Global!#REF!</definedName>
    <definedName name="total_airline_load_factor_1989" localSheetId="2">[15]Global!#REF!</definedName>
    <definedName name="total_airline_load_factor_1989" localSheetId="26">[15]Global!#REF!</definedName>
    <definedName name="total_airline_load_factor_1989">[15]Global!#REF!</definedName>
    <definedName name="total_airline_load_factor_1990" localSheetId="4">[15]Global!#REF!</definedName>
    <definedName name="total_airline_load_factor_1990" localSheetId="15">[15]Global!#REF!</definedName>
    <definedName name="total_airline_load_factor_1990" localSheetId="22">[15]Global!#REF!</definedName>
    <definedName name="total_airline_load_factor_1990" localSheetId="5">[15]Global!#REF!</definedName>
    <definedName name="total_airline_load_factor_1990" localSheetId="9">[15]Global!#REF!</definedName>
    <definedName name="total_airline_load_factor_1990" localSheetId="2">[15]Global!#REF!</definedName>
    <definedName name="total_airline_load_factor_1990" localSheetId="26">[15]Global!#REF!</definedName>
    <definedName name="total_airline_load_factor_1990">[15]Global!#REF!</definedName>
    <definedName name="total_airline_load_factor_1991" localSheetId="4">[15]Global!#REF!</definedName>
    <definedName name="total_airline_load_factor_1991" localSheetId="15">[15]Global!#REF!</definedName>
    <definedName name="total_airline_load_factor_1991" localSheetId="22">[15]Global!#REF!</definedName>
    <definedName name="total_airline_load_factor_1991" localSheetId="5">[15]Global!#REF!</definedName>
    <definedName name="total_airline_load_factor_1991" localSheetId="9">[15]Global!#REF!</definedName>
    <definedName name="total_airline_load_factor_1991" localSheetId="2">[15]Global!#REF!</definedName>
    <definedName name="total_airline_load_factor_1991" localSheetId="26">[15]Global!#REF!</definedName>
    <definedName name="total_airline_load_factor_1991">[15]Global!#REF!</definedName>
    <definedName name="total_airline_load_factor_1992" localSheetId="4">[15]Global!#REF!</definedName>
    <definedName name="total_airline_load_factor_1992" localSheetId="15">[15]Global!#REF!</definedName>
    <definedName name="total_airline_load_factor_1992" localSheetId="22">[15]Global!#REF!</definedName>
    <definedName name="total_airline_load_factor_1992" localSheetId="5">[15]Global!#REF!</definedName>
    <definedName name="total_airline_load_factor_1992" localSheetId="9">[15]Global!#REF!</definedName>
    <definedName name="total_airline_load_factor_1992" localSheetId="2">[15]Global!#REF!</definedName>
    <definedName name="total_airline_load_factor_1992" localSheetId="26">[15]Global!#REF!</definedName>
    <definedName name="total_airline_load_factor_1992">[15]Global!#REF!</definedName>
    <definedName name="total_airline_load_factor_1993" localSheetId="4">[15]Global!#REF!</definedName>
    <definedName name="total_airline_load_factor_1993" localSheetId="15">[15]Global!#REF!</definedName>
    <definedName name="total_airline_load_factor_1993" localSheetId="22">[15]Global!#REF!</definedName>
    <definedName name="total_airline_load_factor_1993" localSheetId="5">[15]Global!#REF!</definedName>
    <definedName name="total_airline_load_factor_1993" localSheetId="9">[15]Global!#REF!</definedName>
    <definedName name="total_airline_load_factor_1993" localSheetId="2">[15]Global!#REF!</definedName>
    <definedName name="total_airline_load_factor_1993" localSheetId="26">[15]Global!#REF!</definedName>
    <definedName name="total_airline_load_factor_1993">[15]Global!#REF!</definedName>
    <definedName name="total_airline_load_factor_1994" localSheetId="4">[15]Global!#REF!</definedName>
    <definedName name="total_airline_load_factor_1994" localSheetId="15">[15]Global!#REF!</definedName>
    <definedName name="total_airline_load_factor_1994" localSheetId="22">[15]Global!#REF!</definedName>
    <definedName name="total_airline_load_factor_1994" localSheetId="5">[15]Global!#REF!</definedName>
    <definedName name="total_airline_load_factor_1994" localSheetId="9">[15]Global!#REF!</definedName>
    <definedName name="total_airline_load_factor_1994" localSheetId="2">[15]Global!#REF!</definedName>
    <definedName name="total_airline_load_factor_1994" localSheetId="26">[15]Global!#REF!</definedName>
    <definedName name="total_airline_load_factor_1994">[15]Global!#REF!</definedName>
    <definedName name="total_airline_load_factor_1995" localSheetId="4">[15]Global!#REF!</definedName>
    <definedName name="total_airline_load_factor_1995" localSheetId="15">[15]Global!#REF!</definedName>
    <definedName name="total_airline_load_factor_1995" localSheetId="22">[15]Global!#REF!</definedName>
    <definedName name="total_airline_load_factor_1995" localSheetId="5">[15]Global!#REF!</definedName>
    <definedName name="total_airline_load_factor_1995" localSheetId="9">[15]Global!#REF!</definedName>
    <definedName name="total_airline_load_factor_1995" localSheetId="2">[15]Global!#REF!</definedName>
    <definedName name="total_airline_load_factor_1995" localSheetId="26">[15]Global!#REF!</definedName>
    <definedName name="total_airline_load_factor_1995">[15]Global!#REF!</definedName>
    <definedName name="total_airline_load_factor_1996" localSheetId="4">[15]Global!#REF!</definedName>
    <definedName name="total_airline_load_factor_1996" localSheetId="15">[15]Global!#REF!</definedName>
    <definedName name="total_airline_load_factor_1996" localSheetId="22">[15]Global!#REF!</definedName>
    <definedName name="total_airline_load_factor_1996" localSheetId="5">[15]Global!#REF!</definedName>
    <definedName name="total_airline_load_factor_1996" localSheetId="9">[15]Global!#REF!</definedName>
    <definedName name="total_airline_load_factor_1996" localSheetId="2">[15]Global!#REF!</definedName>
    <definedName name="total_airline_load_factor_1996" localSheetId="26">[15]Global!#REF!</definedName>
    <definedName name="total_airline_load_factor_1996">[15]Global!#REF!</definedName>
    <definedName name="total_airline_load_factor_1997" localSheetId="4">[15]Global!#REF!</definedName>
    <definedName name="total_airline_load_factor_1997" localSheetId="15">[15]Global!#REF!</definedName>
    <definedName name="total_airline_load_factor_1997" localSheetId="22">[15]Global!#REF!</definedName>
    <definedName name="total_airline_load_factor_1997" localSheetId="5">[15]Global!#REF!</definedName>
    <definedName name="total_airline_load_factor_1997" localSheetId="9">[15]Global!#REF!</definedName>
    <definedName name="total_airline_load_factor_1997" localSheetId="2">[15]Global!#REF!</definedName>
    <definedName name="total_airline_load_factor_1997" localSheetId="26">[15]Global!#REF!</definedName>
    <definedName name="total_airline_load_factor_1997">[15]Global!#REF!</definedName>
    <definedName name="total_airline_load_factor_1998" localSheetId="4">[15]Global!#REF!</definedName>
    <definedName name="total_airline_load_factor_1998" localSheetId="15">[15]Global!#REF!</definedName>
    <definedName name="total_airline_load_factor_1998" localSheetId="22">[15]Global!#REF!</definedName>
    <definedName name="total_airline_load_factor_1998" localSheetId="5">[15]Global!#REF!</definedName>
    <definedName name="total_airline_load_factor_1998" localSheetId="9">[15]Global!#REF!</definedName>
    <definedName name="total_airline_load_factor_1998" localSheetId="2">[15]Global!#REF!</definedName>
    <definedName name="total_airline_load_factor_1998" localSheetId="26">[15]Global!#REF!</definedName>
    <definedName name="total_airline_load_factor_1998">[15]Global!#REF!</definedName>
    <definedName name="total_airline_load_factor_1999" localSheetId="4">[15]Global!#REF!</definedName>
    <definedName name="total_airline_load_factor_1999" localSheetId="15">[15]Global!#REF!</definedName>
    <definedName name="total_airline_load_factor_1999" localSheetId="22">[15]Global!#REF!</definedName>
    <definedName name="total_airline_load_factor_1999" localSheetId="5">[15]Global!#REF!</definedName>
    <definedName name="total_airline_load_factor_1999" localSheetId="9">[15]Global!#REF!</definedName>
    <definedName name="total_airline_load_factor_1999" localSheetId="2">[15]Global!#REF!</definedName>
    <definedName name="total_airline_load_factor_1999" localSheetId="26">[15]Global!#REF!</definedName>
    <definedName name="total_airline_load_factor_1999">[15]Global!#REF!</definedName>
    <definedName name="total_airline_load_factor_2000" localSheetId="4">[15]Global!#REF!</definedName>
    <definedName name="total_airline_load_factor_2000" localSheetId="15">[15]Global!#REF!</definedName>
    <definedName name="total_airline_load_factor_2000" localSheetId="22">[15]Global!#REF!</definedName>
    <definedName name="total_airline_load_factor_2000" localSheetId="5">[15]Global!#REF!</definedName>
    <definedName name="total_airline_load_factor_2000" localSheetId="9">[15]Global!#REF!</definedName>
    <definedName name="total_airline_load_factor_2000" localSheetId="2">[15]Global!#REF!</definedName>
    <definedName name="total_airline_load_factor_2000" localSheetId="26">[15]Global!#REF!</definedName>
    <definedName name="total_airline_load_factor_2000">[15]Global!#REF!</definedName>
    <definedName name="total_airline_load_factor_2001" localSheetId="4">[15]Global!#REF!</definedName>
    <definedName name="total_airline_load_factor_2001" localSheetId="15">[15]Global!#REF!</definedName>
    <definedName name="total_airline_load_factor_2001" localSheetId="22">[15]Global!#REF!</definedName>
    <definedName name="total_airline_load_factor_2001" localSheetId="5">[15]Global!#REF!</definedName>
    <definedName name="total_airline_load_factor_2001" localSheetId="9">[15]Global!#REF!</definedName>
    <definedName name="total_airline_load_factor_2001" localSheetId="2">[15]Global!#REF!</definedName>
    <definedName name="total_airline_load_factor_2001" localSheetId="26">[15]Global!#REF!</definedName>
    <definedName name="total_airline_load_factor_2001">[15]Global!#REF!</definedName>
    <definedName name="total_airline_load_factor_2002" localSheetId="4">[15]Global!#REF!</definedName>
    <definedName name="total_airline_load_factor_2002" localSheetId="15">[15]Global!#REF!</definedName>
    <definedName name="total_airline_load_factor_2002" localSheetId="22">[15]Global!#REF!</definedName>
    <definedName name="total_airline_load_factor_2002" localSheetId="5">[15]Global!#REF!</definedName>
    <definedName name="total_airline_load_factor_2002" localSheetId="9">[15]Global!#REF!</definedName>
    <definedName name="total_airline_load_factor_2002" localSheetId="2">[15]Global!#REF!</definedName>
    <definedName name="total_airline_load_factor_2002" localSheetId="26">[15]Global!#REF!</definedName>
    <definedName name="total_airline_load_factor_2002">[15]Global!#REF!</definedName>
    <definedName name="total_airline_load_factor_2003" localSheetId="4">[15]Global!#REF!</definedName>
    <definedName name="total_airline_load_factor_2003" localSheetId="15">[15]Global!#REF!</definedName>
    <definedName name="total_airline_load_factor_2003" localSheetId="22">[15]Global!#REF!</definedName>
    <definedName name="total_airline_load_factor_2003" localSheetId="5">[15]Global!#REF!</definedName>
    <definedName name="total_airline_load_factor_2003" localSheetId="9">[15]Global!#REF!</definedName>
    <definedName name="total_airline_load_factor_2003" localSheetId="2">[15]Global!#REF!</definedName>
    <definedName name="total_airline_load_factor_2003" localSheetId="26">[15]Global!#REF!</definedName>
    <definedName name="total_airline_load_factor_2003">[15]Global!#REF!</definedName>
    <definedName name="total_airline_load_factor_2004" localSheetId="4">[15]Global!#REF!</definedName>
    <definedName name="total_airline_load_factor_2004" localSheetId="15">[15]Global!#REF!</definedName>
    <definedName name="total_airline_load_factor_2004" localSheetId="22">[15]Global!#REF!</definedName>
    <definedName name="total_airline_load_factor_2004" localSheetId="5">[15]Global!#REF!</definedName>
    <definedName name="total_airline_load_factor_2004" localSheetId="9">[15]Global!#REF!</definedName>
    <definedName name="total_airline_load_factor_2004" localSheetId="2">[15]Global!#REF!</definedName>
    <definedName name="total_airline_load_factor_2004" localSheetId="26">[15]Global!#REF!</definedName>
    <definedName name="total_airline_load_factor_2004">[15]Global!#REF!</definedName>
    <definedName name="total_airline_load_factor_2005" localSheetId="4">[15]Global!#REF!</definedName>
    <definedName name="total_airline_load_factor_2005" localSheetId="15">[15]Global!#REF!</definedName>
    <definedName name="total_airline_load_factor_2005" localSheetId="22">[15]Global!#REF!</definedName>
    <definedName name="total_airline_load_factor_2005" localSheetId="5">[15]Global!#REF!</definedName>
    <definedName name="total_airline_load_factor_2005" localSheetId="9">[15]Global!#REF!</definedName>
    <definedName name="total_airline_load_factor_2005" localSheetId="2">[15]Global!#REF!</definedName>
    <definedName name="total_airline_load_factor_2005" localSheetId="26">[15]Global!#REF!</definedName>
    <definedName name="total_airline_load_factor_2005">[15]Global!#REF!</definedName>
    <definedName name="total_airline_load_factor_2006" localSheetId="4">[15]Global!#REF!</definedName>
    <definedName name="total_airline_load_factor_2006" localSheetId="15">[15]Global!#REF!</definedName>
    <definedName name="total_airline_load_factor_2006" localSheetId="22">[15]Global!#REF!</definedName>
    <definedName name="total_airline_load_factor_2006" localSheetId="5">[15]Global!#REF!</definedName>
    <definedName name="total_airline_load_factor_2006" localSheetId="9">[15]Global!#REF!</definedName>
    <definedName name="total_airline_load_factor_2006" localSheetId="2">[15]Global!#REF!</definedName>
    <definedName name="total_airline_load_factor_2006" localSheetId="26">[15]Global!#REF!</definedName>
    <definedName name="total_airline_load_factor_2006">[15]Global!#REF!</definedName>
    <definedName name="total_airline_load_factor_2007" localSheetId="4">[15]Global!#REF!</definedName>
    <definedName name="total_airline_load_factor_2007" localSheetId="15">[15]Global!#REF!</definedName>
    <definedName name="total_airline_load_factor_2007" localSheetId="22">[15]Global!#REF!</definedName>
    <definedName name="total_airline_load_factor_2007" localSheetId="5">[15]Global!#REF!</definedName>
    <definedName name="total_airline_load_factor_2007" localSheetId="9">[15]Global!#REF!</definedName>
    <definedName name="total_airline_load_factor_2007" localSheetId="2">[15]Global!#REF!</definedName>
    <definedName name="total_airline_load_factor_2007" localSheetId="26">[15]Global!#REF!</definedName>
    <definedName name="total_airline_load_factor_2007">[15]Global!#REF!</definedName>
    <definedName name="total_airline_load_factor_2008" localSheetId="4">[15]Global!#REF!</definedName>
    <definedName name="total_airline_load_factor_2008" localSheetId="15">[15]Global!#REF!</definedName>
    <definedName name="total_airline_load_factor_2008" localSheetId="22">[15]Global!#REF!</definedName>
    <definedName name="total_airline_load_factor_2008" localSheetId="5">[15]Global!#REF!</definedName>
    <definedName name="total_airline_load_factor_2008" localSheetId="9">[15]Global!#REF!</definedName>
    <definedName name="total_airline_load_factor_2008" localSheetId="2">[15]Global!#REF!</definedName>
    <definedName name="total_airline_load_factor_2008" localSheetId="26">[15]Global!#REF!</definedName>
    <definedName name="total_airline_load_factor_2008">[15]Global!#REF!</definedName>
    <definedName name="total_airline_load_factor_2009" localSheetId="4">[15]Global!#REF!</definedName>
    <definedName name="total_airline_load_factor_2009" localSheetId="15">[15]Global!#REF!</definedName>
    <definedName name="total_airline_load_factor_2009" localSheetId="22">[15]Global!#REF!</definedName>
    <definedName name="total_airline_load_factor_2009" localSheetId="5">[15]Global!#REF!</definedName>
    <definedName name="total_airline_load_factor_2009" localSheetId="9">[15]Global!#REF!</definedName>
    <definedName name="total_airline_load_factor_2009" localSheetId="2">[15]Global!#REF!</definedName>
    <definedName name="total_airline_load_factor_2009" localSheetId="26">[15]Global!#REF!</definedName>
    <definedName name="total_airline_load_factor_2009">[15]Global!#REF!</definedName>
    <definedName name="total_airline_load_factor_2010" localSheetId="4">[15]Global!#REF!</definedName>
    <definedName name="total_airline_load_factor_2010" localSheetId="15">[15]Global!#REF!</definedName>
    <definedName name="total_airline_load_factor_2010" localSheetId="22">[15]Global!#REF!</definedName>
    <definedName name="total_airline_load_factor_2010" localSheetId="5">[15]Global!#REF!</definedName>
    <definedName name="total_airline_load_factor_2010" localSheetId="9">[15]Global!#REF!</definedName>
    <definedName name="total_airline_load_factor_2010" localSheetId="2">[15]Global!#REF!</definedName>
    <definedName name="total_airline_load_factor_2010" localSheetId="26">[15]Global!#REF!</definedName>
    <definedName name="total_airline_load_factor_2010">[15]Global!#REF!</definedName>
    <definedName name="total_airline_load_factor_comm" localSheetId="4">[15]Global!#REF!</definedName>
    <definedName name="total_airline_load_factor_comm" localSheetId="15">[15]Global!#REF!</definedName>
    <definedName name="total_airline_load_factor_comm" localSheetId="22">[15]Global!#REF!</definedName>
    <definedName name="total_airline_load_factor_comm" localSheetId="5">[15]Global!#REF!</definedName>
    <definedName name="total_airline_load_factor_comm" localSheetId="9">[15]Global!#REF!</definedName>
    <definedName name="total_airline_load_factor_comm" localSheetId="2">[15]Global!#REF!</definedName>
    <definedName name="total_airline_load_factor_comm" localSheetId="26">[15]Global!#REF!</definedName>
    <definedName name="total_airline_load_factor_comm">[15]Global!#REF!</definedName>
    <definedName name="total_airline_traffic_RPK_1985" localSheetId="4">[15]Global!#REF!</definedName>
    <definedName name="total_airline_traffic_RPK_1985" localSheetId="15">[15]Global!#REF!</definedName>
    <definedName name="total_airline_traffic_RPK_1985" localSheetId="22">[15]Global!#REF!</definedName>
    <definedName name="total_airline_traffic_RPK_1985" localSheetId="5">[15]Global!#REF!</definedName>
    <definedName name="total_airline_traffic_RPK_1985" localSheetId="9">[15]Global!#REF!</definedName>
    <definedName name="total_airline_traffic_RPK_1985" localSheetId="2">[15]Global!#REF!</definedName>
    <definedName name="total_airline_traffic_RPK_1985" localSheetId="26">[15]Global!#REF!</definedName>
    <definedName name="total_airline_traffic_RPK_1985">[15]Global!#REF!</definedName>
    <definedName name="total_airline_traffic_RPK_1986" localSheetId="4">[15]Global!#REF!</definedName>
    <definedName name="total_airline_traffic_RPK_1986" localSheetId="15">[15]Global!#REF!</definedName>
    <definedName name="total_airline_traffic_RPK_1986" localSheetId="22">[15]Global!#REF!</definedName>
    <definedName name="total_airline_traffic_RPK_1986" localSheetId="5">[15]Global!#REF!</definedName>
    <definedName name="total_airline_traffic_RPK_1986" localSheetId="9">[15]Global!#REF!</definedName>
    <definedName name="total_airline_traffic_RPK_1986" localSheetId="2">[15]Global!#REF!</definedName>
    <definedName name="total_airline_traffic_RPK_1986" localSheetId="26">[15]Global!#REF!</definedName>
    <definedName name="total_airline_traffic_RPK_1986">[15]Global!#REF!</definedName>
    <definedName name="total_airline_traffic_RPK_1987" localSheetId="4">[15]Global!#REF!</definedName>
    <definedName name="total_airline_traffic_RPK_1987" localSheetId="15">[15]Global!#REF!</definedName>
    <definedName name="total_airline_traffic_RPK_1987" localSheetId="22">[15]Global!#REF!</definedName>
    <definedName name="total_airline_traffic_RPK_1987" localSheetId="5">[15]Global!#REF!</definedName>
    <definedName name="total_airline_traffic_RPK_1987" localSheetId="9">[15]Global!#REF!</definedName>
    <definedName name="total_airline_traffic_RPK_1987" localSheetId="2">[15]Global!#REF!</definedName>
    <definedName name="total_airline_traffic_RPK_1987" localSheetId="26">[15]Global!#REF!</definedName>
    <definedName name="total_airline_traffic_RPK_1987">[15]Global!#REF!</definedName>
    <definedName name="total_airline_traffic_RPK_1988" localSheetId="4">[15]Global!#REF!</definedName>
    <definedName name="total_airline_traffic_RPK_1988" localSheetId="15">[15]Global!#REF!</definedName>
    <definedName name="total_airline_traffic_RPK_1988" localSheetId="22">[15]Global!#REF!</definedName>
    <definedName name="total_airline_traffic_RPK_1988" localSheetId="5">[15]Global!#REF!</definedName>
    <definedName name="total_airline_traffic_RPK_1988" localSheetId="9">[15]Global!#REF!</definedName>
    <definedName name="total_airline_traffic_RPK_1988" localSheetId="2">[15]Global!#REF!</definedName>
    <definedName name="total_airline_traffic_RPK_1988" localSheetId="26">[15]Global!#REF!</definedName>
    <definedName name="total_airline_traffic_RPK_1988">[15]Global!#REF!</definedName>
    <definedName name="total_airline_traffic_RPK_1989" localSheetId="4">[15]Global!#REF!</definedName>
    <definedName name="total_airline_traffic_RPK_1989" localSheetId="15">[15]Global!#REF!</definedName>
    <definedName name="total_airline_traffic_RPK_1989" localSheetId="22">[15]Global!#REF!</definedName>
    <definedName name="total_airline_traffic_RPK_1989" localSheetId="5">[15]Global!#REF!</definedName>
    <definedName name="total_airline_traffic_RPK_1989" localSheetId="9">[15]Global!#REF!</definedName>
    <definedName name="total_airline_traffic_RPK_1989" localSheetId="2">[15]Global!#REF!</definedName>
    <definedName name="total_airline_traffic_RPK_1989" localSheetId="26">[15]Global!#REF!</definedName>
    <definedName name="total_airline_traffic_RPK_1989">[15]Global!#REF!</definedName>
    <definedName name="total_airline_traffic_RPK_1990" localSheetId="4">[15]Global!#REF!</definedName>
    <definedName name="total_airline_traffic_RPK_1990" localSheetId="15">[15]Global!#REF!</definedName>
    <definedName name="total_airline_traffic_RPK_1990" localSheetId="22">[15]Global!#REF!</definedName>
    <definedName name="total_airline_traffic_RPK_1990" localSheetId="5">[15]Global!#REF!</definedName>
    <definedName name="total_airline_traffic_RPK_1990" localSheetId="9">[15]Global!#REF!</definedName>
    <definedName name="total_airline_traffic_RPK_1990" localSheetId="2">[15]Global!#REF!</definedName>
    <definedName name="total_airline_traffic_RPK_1990" localSheetId="26">[15]Global!#REF!</definedName>
    <definedName name="total_airline_traffic_RPK_1990">[15]Global!#REF!</definedName>
    <definedName name="total_airline_traffic_RPK_1991" localSheetId="4">[15]Global!#REF!</definedName>
    <definedName name="total_airline_traffic_RPK_1991" localSheetId="15">[15]Global!#REF!</definedName>
    <definedName name="total_airline_traffic_RPK_1991" localSheetId="22">[15]Global!#REF!</definedName>
    <definedName name="total_airline_traffic_RPK_1991" localSheetId="5">[15]Global!#REF!</definedName>
    <definedName name="total_airline_traffic_RPK_1991" localSheetId="9">[15]Global!#REF!</definedName>
    <definedName name="total_airline_traffic_RPK_1991" localSheetId="2">[15]Global!#REF!</definedName>
    <definedName name="total_airline_traffic_RPK_1991" localSheetId="26">[15]Global!#REF!</definedName>
    <definedName name="total_airline_traffic_RPK_1991">[15]Global!#REF!</definedName>
    <definedName name="total_airline_traffic_RPK_1992" localSheetId="4">[15]Global!#REF!</definedName>
    <definedName name="total_airline_traffic_RPK_1992" localSheetId="15">[15]Global!#REF!</definedName>
    <definedName name="total_airline_traffic_RPK_1992" localSheetId="22">[15]Global!#REF!</definedName>
    <definedName name="total_airline_traffic_RPK_1992" localSheetId="5">[15]Global!#REF!</definedName>
    <definedName name="total_airline_traffic_RPK_1992" localSheetId="9">[15]Global!#REF!</definedName>
    <definedName name="total_airline_traffic_RPK_1992" localSheetId="2">[15]Global!#REF!</definedName>
    <definedName name="total_airline_traffic_RPK_1992" localSheetId="26">[15]Global!#REF!</definedName>
    <definedName name="total_airline_traffic_RPK_1992">[15]Global!#REF!</definedName>
    <definedName name="total_airline_traffic_RPK_1993" localSheetId="4">[15]Global!#REF!</definedName>
    <definedName name="total_airline_traffic_RPK_1993" localSheetId="15">[15]Global!#REF!</definedName>
    <definedName name="total_airline_traffic_RPK_1993" localSheetId="22">[15]Global!#REF!</definedName>
    <definedName name="total_airline_traffic_RPK_1993" localSheetId="5">[15]Global!#REF!</definedName>
    <definedName name="total_airline_traffic_RPK_1993" localSheetId="9">[15]Global!#REF!</definedName>
    <definedName name="total_airline_traffic_RPK_1993" localSheetId="2">[15]Global!#REF!</definedName>
    <definedName name="total_airline_traffic_RPK_1993" localSheetId="26">[15]Global!#REF!</definedName>
    <definedName name="total_airline_traffic_RPK_1993">[15]Global!#REF!</definedName>
    <definedName name="total_airline_traffic_RPK_1994" localSheetId="4">[15]Global!#REF!</definedName>
    <definedName name="total_airline_traffic_RPK_1994" localSheetId="15">[15]Global!#REF!</definedName>
    <definedName name="total_airline_traffic_RPK_1994" localSheetId="22">[15]Global!#REF!</definedName>
    <definedName name="total_airline_traffic_RPK_1994" localSheetId="5">[15]Global!#REF!</definedName>
    <definedName name="total_airline_traffic_RPK_1994" localSheetId="9">[15]Global!#REF!</definedName>
    <definedName name="total_airline_traffic_RPK_1994" localSheetId="2">[15]Global!#REF!</definedName>
    <definedName name="total_airline_traffic_RPK_1994" localSheetId="26">[15]Global!#REF!</definedName>
    <definedName name="total_airline_traffic_RPK_1994">[15]Global!#REF!</definedName>
    <definedName name="total_airline_traffic_RPK_1995" localSheetId="4">[15]Global!#REF!</definedName>
    <definedName name="total_airline_traffic_RPK_1995" localSheetId="15">[15]Global!#REF!</definedName>
    <definedName name="total_airline_traffic_RPK_1995" localSheetId="22">[15]Global!#REF!</definedName>
    <definedName name="total_airline_traffic_RPK_1995" localSheetId="5">[15]Global!#REF!</definedName>
    <definedName name="total_airline_traffic_RPK_1995" localSheetId="9">[15]Global!#REF!</definedName>
    <definedName name="total_airline_traffic_RPK_1995" localSheetId="2">[15]Global!#REF!</definedName>
    <definedName name="total_airline_traffic_RPK_1995" localSheetId="26">[15]Global!#REF!</definedName>
    <definedName name="total_airline_traffic_RPK_1995">[15]Global!#REF!</definedName>
    <definedName name="total_airline_traffic_RPK_1996" localSheetId="4">[15]Global!#REF!</definedName>
    <definedName name="total_airline_traffic_RPK_1996" localSheetId="15">[15]Global!#REF!</definedName>
    <definedName name="total_airline_traffic_RPK_1996" localSheetId="22">[15]Global!#REF!</definedName>
    <definedName name="total_airline_traffic_RPK_1996" localSheetId="5">[15]Global!#REF!</definedName>
    <definedName name="total_airline_traffic_RPK_1996" localSheetId="9">[15]Global!#REF!</definedName>
    <definedName name="total_airline_traffic_RPK_1996" localSheetId="2">[15]Global!#REF!</definedName>
    <definedName name="total_airline_traffic_RPK_1996" localSheetId="26">[15]Global!#REF!</definedName>
    <definedName name="total_airline_traffic_RPK_1996">[15]Global!#REF!</definedName>
    <definedName name="total_airline_traffic_RPK_1997" localSheetId="4">[15]Global!#REF!</definedName>
    <definedName name="total_airline_traffic_RPK_1997" localSheetId="15">[15]Global!#REF!</definedName>
    <definedName name="total_airline_traffic_RPK_1997" localSheetId="22">[15]Global!#REF!</definedName>
    <definedName name="total_airline_traffic_RPK_1997" localSheetId="5">[15]Global!#REF!</definedName>
    <definedName name="total_airline_traffic_RPK_1997" localSheetId="9">[15]Global!#REF!</definedName>
    <definedName name="total_airline_traffic_RPK_1997" localSheetId="2">[15]Global!#REF!</definedName>
    <definedName name="total_airline_traffic_RPK_1997" localSheetId="26">[15]Global!#REF!</definedName>
    <definedName name="total_airline_traffic_RPK_1997">[15]Global!#REF!</definedName>
    <definedName name="total_airline_traffic_RPK_1998" localSheetId="4">[15]Global!#REF!</definedName>
    <definedName name="total_airline_traffic_RPK_1998" localSheetId="15">[15]Global!#REF!</definedName>
    <definedName name="total_airline_traffic_RPK_1998" localSheetId="22">[15]Global!#REF!</definedName>
    <definedName name="total_airline_traffic_RPK_1998" localSheetId="5">[15]Global!#REF!</definedName>
    <definedName name="total_airline_traffic_RPK_1998" localSheetId="9">[15]Global!#REF!</definedName>
    <definedName name="total_airline_traffic_RPK_1998" localSheetId="2">[15]Global!#REF!</definedName>
    <definedName name="total_airline_traffic_RPK_1998" localSheetId="26">[15]Global!#REF!</definedName>
    <definedName name="total_airline_traffic_RPK_1998">[15]Global!#REF!</definedName>
    <definedName name="total_airline_traffic_RPK_1999" localSheetId="4">[15]Global!#REF!</definedName>
    <definedName name="total_airline_traffic_RPK_1999" localSheetId="15">[15]Global!#REF!</definedName>
    <definedName name="total_airline_traffic_RPK_1999" localSheetId="22">[15]Global!#REF!</definedName>
    <definedName name="total_airline_traffic_RPK_1999" localSheetId="5">[15]Global!#REF!</definedName>
    <definedName name="total_airline_traffic_RPK_1999" localSheetId="9">[15]Global!#REF!</definedName>
    <definedName name="total_airline_traffic_RPK_1999" localSheetId="2">[15]Global!#REF!</definedName>
    <definedName name="total_airline_traffic_RPK_1999" localSheetId="26">[15]Global!#REF!</definedName>
    <definedName name="total_airline_traffic_RPK_1999">[15]Global!#REF!</definedName>
    <definedName name="total_airline_traffic_RPK_2000" localSheetId="4">[15]Global!#REF!</definedName>
    <definedName name="total_airline_traffic_RPK_2000" localSheetId="15">[15]Global!#REF!</definedName>
    <definedName name="total_airline_traffic_RPK_2000" localSheetId="22">[15]Global!#REF!</definedName>
    <definedName name="total_airline_traffic_RPK_2000" localSheetId="5">[15]Global!#REF!</definedName>
    <definedName name="total_airline_traffic_RPK_2000" localSheetId="9">[15]Global!#REF!</definedName>
    <definedName name="total_airline_traffic_RPK_2000" localSheetId="2">[15]Global!#REF!</definedName>
    <definedName name="total_airline_traffic_RPK_2000" localSheetId="26">[15]Global!#REF!</definedName>
    <definedName name="total_airline_traffic_RPK_2000">[15]Global!#REF!</definedName>
    <definedName name="total_airline_traffic_RPK_2001" localSheetId="4">[15]Global!#REF!</definedName>
    <definedName name="total_airline_traffic_RPK_2001" localSheetId="15">[15]Global!#REF!</definedName>
    <definedName name="total_airline_traffic_RPK_2001" localSheetId="22">[15]Global!#REF!</definedName>
    <definedName name="total_airline_traffic_RPK_2001" localSheetId="5">[15]Global!#REF!</definedName>
    <definedName name="total_airline_traffic_RPK_2001" localSheetId="9">[15]Global!#REF!</definedName>
    <definedName name="total_airline_traffic_RPK_2001" localSheetId="2">[15]Global!#REF!</definedName>
    <definedName name="total_airline_traffic_RPK_2001" localSheetId="26">[15]Global!#REF!</definedName>
    <definedName name="total_airline_traffic_RPK_2001">[15]Global!#REF!</definedName>
    <definedName name="total_airline_traffic_RPK_2002" localSheetId="4">[15]Global!#REF!</definedName>
    <definedName name="total_airline_traffic_RPK_2002" localSheetId="15">[15]Global!#REF!</definedName>
    <definedName name="total_airline_traffic_RPK_2002" localSheetId="22">[15]Global!#REF!</definedName>
    <definedName name="total_airline_traffic_RPK_2002" localSheetId="5">[15]Global!#REF!</definedName>
    <definedName name="total_airline_traffic_RPK_2002" localSheetId="9">[15]Global!#REF!</definedName>
    <definedName name="total_airline_traffic_RPK_2002" localSheetId="2">[15]Global!#REF!</definedName>
    <definedName name="total_airline_traffic_RPK_2002" localSheetId="26">[15]Global!#REF!</definedName>
    <definedName name="total_airline_traffic_RPK_2002">[15]Global!#REF!</definedName>
    <definedName name="total_airline_traffic_RPK_2003" localSheetId="4">[15]Global!#REF!</definedName>
    <definedName name="total_airline_traffic_RPK_2003" localSheetId="15">[15]Global!#REF!</definedName>
    <definedName name="total_airline_traffic_RPK_2003" localSheetId="22">[15]Global!#REF!</definedName>
    <definedName name="total_airline_traffic_RPK_2003" localSheetId="5">[15]Global!#REF!</definedName>
    <definedName name="total_airline_traffic_RPK_2003" localSheetId="9">[15]Global!#REF!</definedName>
    <definedName name="total_airline_traffic_RPK_2003" localSheetId="2">[15]Global!#REF!</definedName>
    <definedName name="total_airline_traffic_RPK_2003" localSheetId="26">[15]Global!#REF!</definedName>
    <definedName name="total_airline_traffic_RPK_2003">[15]Global!#REF!</definedName>
    <definedName name="total_airline_traffic_RPK_2004" localSheetId="4">[15]Global!#REF!</definedName>
    <definedName name="total_airline_traffic_RPK_2004" localSheetId="15">[15]Global!#REF!</definedName>
    <definedName name="total_airline_traffic_RPK_2004" localSheetId="22">[15]Global!#REF!</definedName>
    <definedName name="total_airline_traffic_RPK_2004" localSheetId="5">[15]Global!#REF!</definedName>
    <definedName name="total_airline_traffic_RPK_2004" localSheetId="9">[15]Global!#REF!</definedName>
    <definedName name="total_airline_traffic_RPK_2004" localSheetId="2">[15]Global!#REF!</definedName>
    <definedName name="total_airline_traffic_RPK_2004" localSheetId="26">[15]Global!#REF!</definedName>
    <definedName name="total_airline_traffic_RPK_2004">[15]Global!#REF!</definedName>
    <definedName name="total_airline_traffic_RPK_2005" localSheetId="4">[15]Global!#REF!</definedName>
    <definedName name="total_airline_traffic_RPK_2005" localSheetId="15">[15]Global!#REF!</definedName>
    <definedName name="total_airline_traffic_RPK_2005" localSheetId="22">[15]Global!#REF!</definedName>
    <definedName name="total_airline_traffic_RPK_2005" localSheetId="5">[15]Global!#REF!</definedName>
    <definedName name="total_airline_traffic_RPK_2005" localSheetId="9">[15]Global!#REF!</definedName>
    <definedName name="total_airline_traffic_RPK_2005" localSheetId="2">[15]Global!#REF!</definedName>
    <definedName name="total_airline_traffic_RPK_2005" localSheetId="26">[15]Global!#REF!</definedName>
    <definedName name="total_airline_traffic_RPK_2005">[15]Global!#REF!</definedName>
    <definedName name="total_airline_traffic_RPK_2006" localSheetId="4">[15]Global!#REF!</definedName>
    <definedName name="total_airline_traffic_RPK_2006" localSheetId="15">[15]Global!#REF!</definedName>
    <definedName name="total_airline_traffic_RPK_2006" localSheetId="22">[15]Global!#REF!</definedName>
    <definedName name="total_airline_traffic_RPK_2006" localSheetId="5">[15]Global!#REF!</definedName>
    <definedName name="total_airline_traffic_RPK_2006" localSheetId="9">[15]Global!#REF!</definedName>
    <definedName name="total_airline_traffic_RPK_2006" localSheetId="2">[15]Global!#REF!</definedName>
    <definedName name="total_airline_traffic_RPK_2006" localSheetId="26">[15]Global!#REF!</definedName>
    <definedName name="total_airline_traffic_RPK_2006">[15]Global!#REF!</definedName>
    <definedName name="total_airline_traffic_RPK_2007" localSheetId="4">[15]Global!#REF!</definedName>
    <definedName name="total_airline_traffic_RPK_2007" localSheetId="15">[15]Global!#REF!</definedName>
    <definedName name="total_airline_traffic_RPK_2007" localSheetId="22">[15]Global!#REF!</definedName>
    <definedName name="total_airline_traffic_RPK_2007" localSheetId="5">[15]Global!#REF!</definedName>
    <definedName name="total_airline_traffic_RPK_2007" localSheetId="9">[15]Global!#REF!</definedName>
    <definedName name="total_airline_traffic_RPK_2007" localSheetId="2">[15]Global!#REF!</definedName>
    <definedName name="total_airline_traffic_RPK_2007" localSheetId="26">[15]Global!#REF!</definedName>
    <definedName name="total_airline_traffic_RPK_2007">[15]Global!#REF!</definedName>
    <definedName name="total_airline_traffic_RPK_2008" localSheetId="4">[15]Global!#REF!</definedName>
    <definedName name="total_airline_traffic_RPK_2008" localSheetId="15">[15]Global!#REF!</definedName>
    <definedName name="total_airline_traffic_RPK_2008" localSheetId="22">[15]Global!#REF!</definedName>
    <definedName name="total_airline_traffic_RPK_2008" localSheetId="5">[15]Global!#REF!</definedName>
    <definedName name="total_airline_traffic_RPK_2008" localSheetId="9">[15]Global!#REF!</definedName>
    <definedName name="total_airline_traffic_RPK_2008" localSheetId="2">[15]Global!#REF!</definedName>
    <definedName name="total_airline_traffic_RPK_2008" localSheetId="26">[15]Global!#REF!</definedName>
    <definedName name="total_airline_traffic_RPK_2008">[15]Global!#REF!</definedName>
    <definedName name="total_airline_traffic_RPK_2009" localSheetId="4">[15]Global!#REF!</definedName>
    <definedName name="total_airline_traffic_RPK_2009" localSheetId="15">[15]Global!#REF!</definedName>
    <definedName name="total_airline_traffic_RPK_2009" localSheetId="22">[15]Global!#REF!</definedName>
    <definedName name="total_airline_traffic_RPK_2009" localSheetId="5">[15]Global!#REF!</definedName>
    <definedName name="total_airline_traffic_RPK_2009" localSheetId="9">[15]Global!#REF!</definedName>
    <definedName name="total_airline_traffic_RPK_2009" localSheetId="2">[15]Global!#REF!</definedName>
    <definedName name="total_airline_traffic_RPK_2009" localSheetId="26">[15]Global!#REF!</definedName>
    <definedName name="total_airline_traffic_RPK_2009">[15]Global!#REF!</definedName>
    <definedName name="total_airline_traffic_RPK_2010" localSheetId="4">[15]Global!#REF!</definedName>
    <definedName name="total_airline_traffic_RPK_2010" localSheetId="15">[15]Global!#REF!</definedName>
    <definedName name="total_airline_traffic_RPK_2010" localSheetId="22">[15]Global!#REF!</definedName>
    <definedName name="total_airline_traffic_RPK_2010" localSheetId="5">[15]Global!#REF!</definedName>
    <definedName name="total_airline_traffic_RPK_2010" localSheetId="9">[15]Global!#REF!</definedName>
    <definedName name="total_airline_traffic_RPK_2010" localSheetId="2">[15]Global!#REF!</definedName>
    <definedName name="total_airline_traffic_RPK_2010" localSheetId="26">[15]Global!#REF!</definedName>
    <definedName name="total_airline_traffic_RPK_2010">[15]Global!#REF!</definedName>
    <definedName name="total_airline_traffic_RPK_comm" localSheetId="4">[15]Global!#REF!</definedName>
    <definedName name="total_airline_traffic_RPK_comm" localSheetId="15">[15]Global!#REF!</definedName>
    <definedName name="total_airline_traffic_RPK_comm" localSheetId="22">[15]Global!#REF!</definedName>
    <definedName name="total_airline_traffic_RPK_comm" localSheetId="5">[15]Global!#REF!</definedName>
    <definedName name="total_airline_traffic_RPK_comm" localSheetId="9">[15]Global!#REF!</definedName>
    <definedName name="total_airline_traffic_RPK_comm" localSheetId="2">[15]Global!#REF!</definedName>
    <definedName name="total_airline_traffic_RPK_comm" localSheetId="26">[15]Global!#REF!</definedName>
    <definedName name="total_airline_traffic_RPK_comm">[15]Global!#REF!</definedName>
    <definedName name="total_airline_traffic_RTM_1985" localSheetId="4">[15]Global!#REF!</definedName>
    <definedName name="total_airline_traffic_RTM_1985" localSheetId="15">[15]Global!#REF!</definedName>
    <definedName name="total_airline_traffic_RTM_1985" localSheetId="22">[15]Global!#REF!</definedName>
    <definedName name="total_airline_traffic_RTM_1985" localSheetId="5">[15]Global!#REF!</definedName>
    <definedName name="total_airline_traffic_RTM_1985" localSheetId="9">[15]Global!#REF!</definedName>
    <definedName name="total_airline_traffic_RTM_1985" localSheetId="2">[15]Global!#REF!</definedName>
    <definedName name="total_airline_traffic_RTM_1985" localSheetId="26">[15]Global!#REF!</definedName>
    <definedName name="total_airline_traffic_RTM_1985">[15]Global!#REF!</definedName>
    <definedName name="total_airline_traffic_RTM_1986" localSheetId="4">[15]Global!#REF!</definedName>
    <definedName name="total_airline_traffic_RTM_1986" localSheetId="15">[15]Global!#REF!</definedName>
    <definedName name="total_airline_traffic_RTM_1986" localSheetId="22">[15]Global!#REF!</definedName>
    <definedName name="total_airline_traffic_RTM_1986" localSheetId="5">[15]Global!#REF!</definedName>
    <definedName name="total_airline_traffic_RTM_1986" localSheetId="9">[15]Global!#REF!</definedName>
    <definedName name="total_airline_traffic_RTM_1986" localSheetId="2">[15]Global!#REF!</definedName>
    <definedName name="total_airline_traffic_RTM_1986" localSheetId="26">[15]Global!#REF!</definedName>
    <definedName name="total_airline_traffic_RTM_1986">[15]Global!#REF!</definedName>
    <definedName name="total_airline_traffic_RTM_1987" localSheetId="4">[15]Global!#REF!</definedName>
    <definedName name="total_airline_traffic_RTM_1987" localSheetId="15">[15]Global!#REF!</definedName>
    <definedName name="total_airline_traffic_RTM_1987" localSheetId="22">[15]Global!#REF!</definedName>
    <definedName name="total_airline_traffic_RTM_1987" localSheetId="5">[15]Global!#REF!</definedName>
    <definedName name="total_airline_traffic_RTM_1987" localSheetId="9">[15]Global!#REF!</definedName>
    <definedName name="total_airline_traffic_RTM_1987" localSheetId="2">[15]Global!#REF!</definedName>
    <definedName name="total_airline_traffic_RTM_1987" localSheetId="26">[15]Global!#REF!</definedName>
    <definedName name="total_airline_traffic_RTM_1987">[15]Global!#REF!</definedName>
    <definedName name="total_airline_traffic_RTM_1988" localSheetId="4">[15]Global!#REF!</definedName>
    <definedName name="total_airline_traffic_RTM_1988" localSheetId="15">[15]Global!#REF!</definedName>
    <definedName name="total_airline_traffic_RTM_1988" localSheetId="22">[15]Global!#REF!</definedName>
    <definedName name="total_airline_traffic_RTM_1988" localSheetId="5">[15]Global!#REF!</definedName>
    <definedName name="total_airline_traffic_RTM_1988" localSheetId="9">[15]Global!#REF!</definedName>
    <definedName name="total_airline_traffic_RTM_1988" localSheetId="2">[15]Global!#REF!</definedName>
    <definedName name="total_airline_traffic_RTM_1988" localSheetId="26">[15]Global!#REF!</definedName>
    <definedName name="total_airline_traffic_RTM_1988">[15]Global!#REF!</definedName>
    <definedName name="total_airline_traffic_RTM_1989" localSheetId="4">[15]Global!#REF!</definedName>
    <definedName name="total_airline_traffic_RTM_1989" localSheetId="15">[15]Global!#REF!</definedName>
    <definedName name="total_airline_traffic_RTM_1989" localSheetId="22">[15]Global!#REF!</definedName>
    <definedName name="total_airline_traffic_RTM_1989" localSheetId="5">[15]Global!#REF!</definedName>
    <definedName name="total_airline_traffic_RTM_1989" localSheetId="9">[15]Global!#REF!</definedName>
    <definedName name="total_airline_traffic_RTM_1989" localSheetId="2">[15]Global!#REF!</definedName>
    <definedName name="total_airline_traffic_RTM_1989" localSheetId="26">[15]Global!#REF!</definedName>
    <definedName name="total_airline_traffic_RTM_1989">[15]Global!#REF!</definedName>
    <definedName name="total_airline_traffic_RTM_1990" localSheetId="4">[15]Global!#REF!</definedName>
    <definedName name="total_airline_traffic_RTM_1990" localSheetId="15">[15]Global!#REF!</definedName>
    <definedName name="total_airline_traffic_RTM_1990" localSheetId="22">[15]Global!#REF!</definedName>
    <definedName name="total_airline_traffic_RTM_1990" localSheetId="5">[15]Global!#REF!</definedName>
    <definedName name="total_airline_traffic_RTM_1990" localSheetId="9">[15]Global!#REF!</definedName>
    <definedName name="total_airline_traffic_RTM_1990" localSheetId="2">[15]Global!#REF!</definedName>
    <definedName name="total_airline_traffic_RTM_1990" localSheetId="26">[15]Global!#REF!</definedName>
    <definedName name="total_airline_traffic_RTM_1990">[15]Global!#REF!</definedName>
    <definedName name="total_airline_traffic_RTM_1991" localSheetId="4">[15]Global!#REF!</definedName>
    <definedName name="total_airline_traffic_RTM_1991" localSheetId="15">[15]Global!#REF!</definedName>
    <definedName name="total_airline_traffic_RTM_1991" localSheetId="22">[15]Global!#REF!</definedName>
    <definedName name="total_airline_traffic_RTM_1991" localSheetId="5">[15]Global!#REF!</definedName>
    <definedName name="total_airline_traffic_RTM_1991" localSheetId="9">[15]Global!#REF!</definedName>
    <definedName name="total_airline_traffic_RTM_1991" localSheetId="2">[15]Global!#REF!</definedName>
    <definedName name="total_airline_traffic_RTM_1991" localSheetId="26">[15]Global!#REF!</definedName>
    <definedName name="total_airline_traffic_RTM_1991">[15]Global!#REF!</definedName>
    <definedName name="total_airline_traffic_RTM_1992" localSheetId="4">[15]Global!#REF!</definedName>
    <definedName name="total_airline_traffic_RTM_1992" localSheetId="15">[15]Global!#REF!</definedName>
    <definedName name="total_airline_traffic_RTM_1992" localSheetId="22">[15]Global!#REF!</definedName>
    <definedName name="total_airline_traffic_RTM_1992" localSheetId="5">[15]Global!#REF!</definedName>
    <definedName name="total_airline_traffic_RTM_1992" localSheetId="9">[15]Global!#REF!</definedName>
    <definedName name="total_airline_traffic_RTM_1992" localSheetId="2">[15]Global!#REF!</definedName>
    <definedName name="total_airline_traffic_RTM_1992" localSheetId="26">[15]Global!#REF!</definedName>
    <definedName name="total_airline_traffic_RTM_1992">[15]Global!#REF!</definedName>
    <definedName name="total_airline_traffic_RTM_1993" localSheetId="4">[15]Global!#REF!</definedName>
    <definedName name="total_airline_traffic_RTM_1993" localSheetId="15">[15]Global!#REF!</definedName>
    <definedName name="total_airline_traffic_RTM_1993" localSheetId="22">[15]Global!#REF!</definedName>
    <definedName name="total_airline_traffic_RTM_1993" localSheetId="5">[15]Global!#REF!</definedName>
    <definedName name="total_airline_traffic_RTM_1993" localSheetId="9">[15]Global!#REF!</definedName>
    <definedName name="total_airline_traffic_RTM_1993" localSheetId="2">[15]Global!#REF!</definedName>
    <definedName name="total_airline_traffic_RTM_1993" localSheetId="26">[15]Global!#REF!</definedName>
    <definedName name="total_airline_traffic_RTM_1993">[15]Global!#REF!</definedName>
    <definedName name="total_airline_traffic_RTM_1994" localSheetId="4">[15]Global!#REF!</definedName>
    <definedName name="total_airline_traffic_RTM_1994" localSheetId="15">[15]Global!#REF!</definedName>
    <definedName name="total_airline_traffic_RTM_1994" localSheetId="22">[15]Global!#REF!</definedName>
    <definedName name="total_airline_traffic_RTM_1994" localSheetId="5">[15]Global!#REF!</definedName>
    <definedName name="total_airline_traffic_RTM_1994" localSheetId="9">[15]Global!#REF!</definedName>
    <definedName name="total_airline_traffic_RTM_1994" localSheetId="2">[15]Global!#REF!</definedName>
    <definedName name="total_airline_traffic_RTM_1994" localSheetId="26">[15]Global!#REF!</definedName>
    <definedName name="total_airline_traffic_RTM_1994">[15]Global!#REF!</definedName>
    <definedName name="total_airline_traffic_RTM_1995" localSheetId="4">[15]Global!#REF!</definedName>
    <definedName name="total_airline_traffic_RTM_1995" localSheetId="15">[15]Global!#REF!</definedName>
    <definedName name="total_airline_traffic_RTM_1995" localSheetId="22">[15]Global!#REF!</definedName>
    <definedName name="total_airline_traffic_RTM_1995" localSheetId="5">[15]Global!#REF!</definedName>
    <definedName name="total_airline_traffic_RTM_1995" localSheetId="9">[15]Global!#REF!</definedName>
    <definedName name="total_airline_traffic_RTM_1995" localSheetId="2">[15]Global!#REF!</definedName>
    <definedName name="total_airline_traffic_RTM_1995" localSheetId="26">[15]Global!#REF!</definedName>
    <definedName name="total_airline_traffic_RTM_1995">[15]Global!#REF!</definedName>
    <definedName name="total_airline_traffic_RTM_1996" localSheetId="4">[15]Global!#REF!</definedName>
    <definedName name="total_airline_traffic_RTM_1996" localSheetId="15">[15]Global!#REF!</definedName>
    <definedName name="total_airline_traffic_RTM_1996" localSheetId="22">[15]Global!#REF!</definedName>
    <definedName name="total_airline_traffic_RTM_1996" localSheetId="5">[15]Global!#REF!</definedName>
    <definedName name="total_airline_traffic_RTM_1996" localSheetId="9">[15]Global!#REF!</definedName>
    <definedName name="total_airline_traffic_RTM_1996" localSheetId="2">[15]Global!#REF!</definedName>
    <definedName name="total_airline_traffic_RTM_1996" localSheetId="26">[15]Global!#REF!</definedName>
    <definedName name="total_airline_traffic_RTM_1996">[15]Global!#REF!</definedName>
    <definedName name="total_airline_traffic_RTM_1997" localSheetId="4">[15]Global!#REF!</definedName>
    <definedName name="total_airline_traffic_RTM_1997" localSheetId="15">[15]Global!#REF!</definedName>
    <definedName name="total_airline_traffic_RTM_1997" localSheetId="22">[15]Global!#REF!</definedName>
    <definedName name="total_airline_traffic_RTM_1997" localSheetId="5">[15]Global!#REF!</definedName>
    <definedName name="total_airline_traffic_RTM_1997" localSheetId="9">[15]Global!#REF!</definedName>
    <definedName name="total_airline_traffic_RTM_1997" localSheetId="2">[15]Global!#REF!</definedName>
    <definedName name="total_airline_traffic_RTM_1997" localSheetId="26">[15]Global!#REF!</definedName>
    <definedName name="total_airline_traffic_RTM_1997">[15]Global!#REF!</definedName>
    <definedName name="total_airline_traffic_RTM_1998" localSheetId="4">[15]Global!#REF!</definedName>
    <definedName name="total_airline_traffic_RTM_1998" localSheetId="15">[15]Global!#REF!</definedName>
    <definedName name="total_airline_traffic_RTM_1998" localSheetId="22">[15]Global!#REF!</definedName>
    <definedName name="total_airline_traffic_RTM_1998" localSheetId="5">[15]Global!#REF!</definedName>
    <definedName name="total_airline_traffic_RTM_1998" localSheetId="9">[15]Global!#REF!</definedName>
    <definedName name="total_airline_traffic_RTM_1998" localSheetId="2">[15]Global!#REF!</definedName>
    <definedName name="total_airline_traffic_RTM_1998" localSheetId="26">[15]Global!#REF!</definedName>
    <definedName name="total_airline_traffic_RTM_1998">[15]Global!#REF!</definedName>
    <definedName name="total_airline_traffic_RTM_1999" localSheetId="4">[15]Global!#REF!</definedName>
    <definedName name="total_airline_traffic_RTM_1999" localSheetId="15">[15]Global!#REF!</definedName>
    <definedName name="total_airline_traffic_RTM_1999" localSheetId="22">[15]Global!#REF!</definedName>
    <definedName name="total_airline_traffic_RTM_1999" localSheetId="5">[15]Global!#REF!</definedName>
    <definedName name="total_airline_traffic_RTM_1999" localSheetId="9">[15]Global!#REF!</definedName>
    <definedName name="total_airline_traffic_RTM_1999" localSheetId="2">[15]Global!#REF!</definedName>
    <definedName name="total_airline_traffic_RTM_1999" localSheetId="26">[15]Global!#REF!</definedName>
    <definedName name="total_airline_traffic_RTM_1999">[15]Global!#REF!</definedName>
    <definedName name="total_airline_traffic_RTM_2000" localSheetId="4">[15]Global!#REF!</definedName>
    <definedName name="total_airline_traffic_RTM_2000" localSheetId="15">[15]Global!#REF!</definedName>
    <definedName name="total_airline_traffic_RTM_2000" localSheetId="22">[15]Global!#REF!</definedName>
    <definedName name="total_airline_traffic_RTM_2000" localSheetId="5">[15]Global!#REF!</definedName>
    <definedName name="total_airline_traffic_RTM_2000" localSheetId="9">[15]Global!#REF!</definedName>
    <definedName name="total_airline_traffic_RTM_2000" localSheetId="2">[15]Global!#REF!</definedName>
    <definedName name="total_airline_traffic_RTM_2000" localSheetId="26">[15]Global!#REF!</definedName>
    <definedName name="total_airline_traffic_RTM_2000">[15]Global!#REF!</definedName>
    <definedName name="total_airline_traffic_RTM_2001" localSheetId="4">[15]Global!#REF!</definedName>
    <definedName name="total_airline_traffic_RTM_2001" localSheetId="15">[15]Global!#REF!</definedName>
    <definedName name="total_airline_traffic_RTM_2001" localSheetId="22">[15]Global!#REF!</definedName>
    <definedName name="total_airline_traffic_RTM_2001" localSheetId="5">[15]Global!#REF!</definedName>
    <definedName name="total_airline_traffic_RTM_2001" localSheetId="9">[15]Global!#REF!</definedName>
    <definedName name="total_airline_traffic_RTM_2001" localSheetId="2">[15]Global!#REF!</definedName>
    <definedName name="total_airline_traffic_RTM_2001" localSheetId="26">[15]Global!#REF!</definedName>
    <definedName name="total_airline_traffic_RTM_2001">[15]Global!#REF!</definedName>
    <definedName name="total_airline_traffic_RTM_2002" localSheetId="4">[15]Global!#REF!</definedName>
    <definedName name="total_airline_traffic_RTM_2002" localSheetId="15">[15]Global!#REF!</definedName>
    <definedName name="total_airline_traffic_RTM_2002" localSheetId="22">[15]Global!#REF!</definedName>
    <definedName name="total_airline_traffic_RTM_2002" localSheetId="5">[15]Global!#REF!</definedName>
    <definedName name="total_airline_traffic_RTM_2002" localSheetId="9">[15]Global!#REF!</definedName>
    <definedName name="total_airline_traffic_RTM_2002" localSheetId="2">[15]Global!#REF!</definedName>
    <definedName name="total_airline_traffic_RTM_2002" localSheetId="26">[15]Global!#REF!</definedName>
    <definedName name="total_airline_traffic_RTM_2002">[15]Global!#REF!</definedName>
    <definedName name="total_airline_traffic_RTM_2003" localSheetId="4">[15]Global!#REF!</definedName>
    <definedName name="total_airline_traffic_RTM_2003" localSheetId="15">[15]Global!#REF!</definedName>
    <definedName name="total_airline_traffic_RTM_2003" localSheetId="22">[15]Global!#REF!</definedName>
    <definedName name="total_airline_traffic_RTM_2003" localSheetId="5">[15]Global!#REF!</definedName>
    <definedName name="total_airline_traffic_RTM_2003" localSheetId="9">[15]Global!#REF!</definedName>
    <definedName name="total_airline_traffic_RTM_2003" localSheetId="2">[15]Global!#REF!</definedName>
    <definedName name="total_airline_traffic_RTM_2003" localSheetId="26">[15]Global!#REF!</definedName>
    <definedName name="total_airline_traffic_RTM_2003">[15]Global!#REF!</definedName>
    <definedName name="total_airline_traffic_RTM_2004" localSheetId="4">[15]Global!#REF!</definedName>
    <definedName name="total_airline_traffic_RTM_2004" localSheetId="15">[15]Global!#REF!</definedName>
    <definedName name="total_airline_traffic_RTM_2004" localSheetId="22">[15]Global!#REF!</definedName>
    <definedName name="total_airline_traffic_RTM_2004" localSheetId="5">[15]Global!#REF!</definedName>
    <definedName name="total_airline_traffic_RTM_2004" localSheetId="9">[15]Global!#REF!</definedName>
    <definedName name="total_airline_traffic_RTM_2004" localSheetId="2">[15]Global!#REF!</definedName>
    <definedName name="total_airline_traffic_RTM_2004" localSheetId="26">[15]Global!#REF!</definedName>
    <definedName name="total_airline_traffic_RTM_2004">[15]Global!#REF!</definedName>
    <definedName name="total_airline_traffic_RTM_2005" localSheetId="4">[15]Global!#REF!</definedName>
    <definedName name="total_airline_traffic_RTM_2005" localSheetId="15">[15]Global!#REF!</definedName>
    <definedName name="total_airline_traffic_RTM_2005" localSheetId="22">[15]Global!#REF!</definedName>
    <definedName name="total_airline_traffic_RTM_2005" localSheetId="5">[15]Global!#REF!</definedName>
    <definedName name="total_airline_traffic_RTM_2005" localSheetId="9">[15]Global!#REF!</definedName>
    <definedName name="total_airline_traffic_RTM_2005" localSheetId="2">[15]Global!#REF!</definedName>
    <definedName name="total_airline_traffic_RTM_2005" localSheetId="26">[15]Global!#REF!</definedName>
    <definedName name="total_airline_traffic_RTM_2005">[15]Global!#REF!</definedName>
    <definedName name="total_airline_traffic_RTM_2006" localSheetId="4">[15]Global!#REF!</definedName>
    <definedName name="total_airline_traffic_RTM_2006" localSheetId="15">[15]Global!#REF!</definedName>
    <definedName name="total_airline_traffic_RTM_2006" localSheetId="22">[15]Global!#REF!</definedName>
    <definedName name="total_airline_traffic_RTM_2006" localSheetId="5">[15]Global!#REF!</definedName>
    <definedName name="total_airline_traffic_RTM_2006" localSheetId="9">[15]Global!#REF!</definedName>
    <definedName name="total_airline_traffic_RTM_2006" localSheetId="2">[15]Global!#REF!</definedName>
    <definedName name="total_airline_traffic_RTM_2006" localSheetId="26">[15]Global!#REF!</definedName>
    <definedName name="total_airline_traffic_RTM_2006">[15]Global!#REF!</definedName>
    <definedName name="total_airline_traffic_RTM_2007" localSheetId="4">[15]Global!#REF!</definedName>
    <definedName name="total_airline_traffic_RTM_2007" localSheetId="15">[15]Global!#REF!</definedName>
    <definedName name="total_airline_traffic_RTM_2007" localSheetId="22">[15]Global!#REF!</definedName>
    <definedName name="total_airline_traffic_RTM_2007" localSheetId="5">[15]Global!#REF!</definedName>
    <definedName name="total_airline_traffic_RTM_2007" localSheetId="9">[15]Global!#REF!</definedName>
    <definedName name="total_airline_traffic_RTM_2007" localSheetId="2">[15]Global!#REF!</definedName>
    <definedName name="total_airline_traffic_RTM_2007" localSheetId="26">[15]Global!#REF!</definedName>
    <definedName name="total_airline_traffic_RTM_2007">[15]Global!#REF!</definedName>
    <definedName name="total_airline_traffic_RTM_2008" localSheetId="4">[15]Global!#REF!</definedName>
    <definedName name="total_airline_traffic_RTM_2008" localSheetId="15">[15]Global!#REF!</definedName>
    <definedName name="total_airline_traffic_RTM_2008" localSheetId="22">[15]Global!#REF!</definedName>
    <definedName name="total_airline_traffic_RTM_2008" localSheetId="5">[15]Global!#REF!</definedName>
    <definedName name="total_airline_traffic_RTM_2008" localSheetId="9">[15]Global!#REF!</definedName>
    <definedName name="total_airline_traffic_RTM_2008" localSheetId="2">[15]Global!#REF!</definedName>
    <definedName name="total_airline_traffic_RTM_2008" localSheetId="26">[15]Global!#REF!</definedName>
    <definedName name="total_airline_traffic_RTM_2008">[15]Global!#REF!</definedName>
    <definedName name="total_airline_traffic_RTM_2009" localSheetId="4">[15]Global!#REF!</definedName>
    <definedName name="total_airline_traffic_RTM_2009" localSheetId="15">[15]Global!#REF!</definedName>
    <definedName name="total_airline_traffic_RTM_2009" localSheetId="22">[15]Global!#REF!</definedName>
    <definedName name="total_airline_traffic_RTM_2009" localSheetId="5">[15]Global!#REF!</definedName>
    <definedName name="total_airline_traffic_RTM_2009" localSheetId="9">[15]Global!#REF!</definedName>
    <definedName name="total_airline_traffic_RTM_2009" localSheetId="2">[15]Global!#REF!</definedName>
    <definedName name="total_airline_traffic_RTM_2009" localSheetId="26">[15]Global!#REF!</definedName>
    <definedName name="total_airline_traffic_RTM_2009">[15]Global!#REF!</definedName>
    <definedName name="total_airline_traffic_RTM_2010" localSheetId="4">[15]Global!#REF!</definedName>
    <definedName name="total_airline_traffic_RTM_2010" localSheetId="15">[15]Global!#REF!</definedName>
    <definedName name="total_airline_traffic_RTM_2010" localSheetId="22">[15]Global!#REF!</definedName>
    <definedName name="total_airline_traffic_RTM_2010" localSheetId="5">[15]Global!#REF!</definedName>
    <definedName name="total_airline_traffic_RTM_2010" localSheetId="9">[15]Global!#REF!</definedName>
    <definedName name="total_airline_traffic_RTM_2010" localSheetId="2">[15]Global!#REF!</definedName>
    <definedName name="total_airline_traffic_RTM_2010" localSheetId="26">[15]Global!#REF!</definedName>
    <definedName name="total_airline_traffic_RTM_2010">[15]Global!#REF!</definedName>
    <definedName name="total_airline_traffic_RTM_comm" localSheetId="4">[15]Global!#REF!</definedName>
    <definedName name="total_airline_traffic_RTM_comm" localSheetId="15">[15]Global!#REF!</definedName>
    <definedName name="total_airline_traffic_RTM_comm" localSheetId="22">[15]Global!#REF!</definedName>
    <definedName name="total_airline_traffic_RTM_comm" localSheetId="5">[15]Global!#REF!</definedName>
    <definedName name="total_airline_traffic_RTM_comm" localSheetId="9">[15]Global!#REF!</definedName>
    <definedName name="total_airline_traffic_RTM_comm" localSheetId="2">[15]Global!#REF!</definedName>
    <definedName name="total_airline_traffic_RTM_comm" localSheetId="26">[15]Global!#REF!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5">[15]Global!#REF!</definedName>
    <definedName name="total_cargo_load_factor_1985" localSheetId="22">[15]Global!#REF!</definedName>
    <definedName name="total_cargo_load_factor_1985" localSheetId="5">[15]Global!#REF!</definedName>
    <definedName name="total_cargo_load_factor_1985" localSheetId="9">[15]Global!#REF!</definedName>
    <definedName name="total_cargo_load_factor_1985" localSheetId="2">[15]Global!#REF!</definedName>
    <definedName name="total_cargo_load_factor_1985" localSheetId="26">[15]Global!#REF!</definedName>
    <definedName name="total_cargo_load_factor_1985">[15]Global!#REF!</definedName>
    <definedName name="total_cargo_load_factor_1986" localSheetId="4">[15]Global!#REF!</definedName>
    <definedName name="total_cargo_load_factor_1986" localSheetId="15">[15]Global!#REF!</definedName>
    <definedName name="total_cargo_load_factor_1986" localSheetId="22">[15]Global!#REF!</definedName>
    <definedName name="total_cargo_load_factor_1986" localSheetId="5">[15]Global!#REF!</definedName>
    <definedName name="total_cargo_load_factor_1986" localSheetId="9">[15]Global!#REF!</definedName>
    <definedName name="total_cargo_load_factor_1986" localSheetId="2">[15]Global!#REF!</definedName>
    <definedName name="total_cargo_load_factor_1986" localSheetId="26">[15]Global!#REF!</definedName>
    <definedName name="total_cargo_load_factor_1986">[15]Global!#REF!</definedName>
    <definedName name="total_cargo_load_factor_1987" localSheetId="4">[15]Global!#REF!</definedName>
    <definedName name="total_cargo_load_factor_1987" localSheetId="15">[15]Global!#REF!</definedName>
    <definedName name="total_cargo_load_factor_1987" localSheetId="22">[15]Global!#REF!</definedName>
    <definedName name="total_cargo_load_factor_1987" localSheetId="5">[15]Global!#REF!</definedName>
    <definedName name="total_cargo_load_factor_1987" localSheetId="9">[15]Global!#REF!</definedName>
    <definedName name="total_cargo_load_factor_1987" localSheetId="2">[15]Global!#REF!</definedName>
    <definedName name="total_cargo_load_factor_1987" localSheetId="26">[15]Global!#REF!</definedName>
    <definedName name="total_cargo_load_factor_1987">[15]Global!#REF!</definedName>
    <definedName name="total_cargo_load_factor_1988" localSheetId="4">[15]Global!#REF!</definedName>
    <definedName name="total_cargo_load_factor_1988" localSheetId="15">[15]Global!#REF!</definedName>
    <definedName name="total_cargo_load_factor_1988" localSheetId="22">[15]Global!#REF!</definedName>
    <definedName name="total_cargo_load_factor_1988" localSheetId="5">[15]Global!#REF!</definedName>
    <definedName name="total_cargo_load_factor_1988" localSheetId="9">[15]Global!#REF!</definedName>
    <definedName name="total_cargo_load_factor_1988" localSheetId="2">[15]Global!#REF!</definedName>
    <definedName name="total_cargo_load_factor_1988" localSheetId="26">[15]Global!#REF!</definedName>
    <definedName name="total_cargo_load_factor_1988">[15]Global!#REF!</definedName>
    <definedName name="total_cargo_load_factor_1989" localSheetId="4">[15]Global!#REF!</definedName>
    <definedName name="total_cargo_load_factor_1989" localSheetId="15">[15]Global!#REF!</definedName>
    <definedName name="total_cargo_load_factor_1989" localSheetId="22">[15]Global!#REF!</definedName>
    <definedName name="total_cargo_load_factor_1989" localSheetId="5">[15]Global!#REF!</definedName>
    <definedName name="total_cargo_load_factor_1989" localSheetId="9">[15]Global!#REF!</definedName>
    <definedName name="total_cargo_load_factor_1989" localSheetId="2">[15]Global!#REF!</definedName>
    <definedName name="total_cargo_load_factor_1989" localSheetId="26">[15]Global!#REF!</definedName>
    <definedName name="total_cargo_load_factor_1989">[15]Global!#REF!</definedName>
    <definedName name="total_cargo_load_factor_1990" localSheetId="4">[15]Global!#REF!</definedName>
    <definedName name="total_cargo_load_factor_1990" localSheetId="15">[15]Global!#REF!</definedName>
    <definedName name="total_cargo_load_factor_1990" localSheetId="22">[15]Global!#REF!</definedName>
    <definedName name="total_cargo_load_factor_1990" localSheetId="5">[15]Global!#REF!</definedName>
    <definedName name="total_cargo_load_factor_1990" localSheetId="9">[15]Global!#REF!</definedName>
    <definedName name="total_cargo_load_factor_1990" localSheetId="2">[15]Global!#REF!</definedName>
    <definedName name="total_cargo_load_factor_1990" localSheetId="26">[15]Global!#REF!</definedName>
    <definedName name="total_cargo_load_factor_1990">[15]Global!#REF!</definedName>
    <definedName name="total_cargo_load_factor_1991" localSheetId="4">[15]Global!#REF!</definedName>
    <definedName name="total_cargo_load_factor_1991" localSheetId="15">[15]Global!#REF!</definedName>
    <definedName name="total_cargo_load_factor_1991" localSheetId="22">[15]Global!#REF!</definedName>
    <definedName name="total_cargo_load_factor_1991" localSheetId="5">[15]Global!#REF!</definedName>
    <definedName name="total_cargo_load_factor_1991" localSheetId="9">[15]Global!#REF!</definedName>
    <definedName name="total_cargo_load_factor_1991" localSheetId="2">[15]Global!#REF!</definedName>
    <definedName name="total_cargo_load_factor_1991" localSheetId="26">[15]Global!#REF!</definedName>
    <definedName name="total_cargo_load_factor_1991">[15]Global!#REF!</definedName>
    <definedName name="total_cargo_load_factor_1992" localSheetId="4">[15]Global!#REF!</definedName>
    <definedName name="total_cargo_load_factor_1992" localSheetId="15">[15]Global!#REF!</definedName>
    <definedName name="total_cargo_load_factor_1992" localSheetId="22">[15]Global!#REF!</definedName>
    <definedName name="total_cargo_load_factor_1992" localSheetId="5">[15]Global!#REF!</definedName>
    <definedName name="total_cargo_load_factor_1992" localSheetId="9">[15]Global!#REF!</definedName>
    <definedName name="total_cargo_load_factor_1992" localSheetId="2">[15]Global!#REF!</definedName>
    <definedName name="total_cargo_load_factor_1992" localSheetId="26">[15]Global!#REF!</definedName>
    <definedName name="total_cargo_load_factor_1992">[15]Global!#REF!</definedName>
    <definedName name="total_cargo_load_factor_1993" localSheetId="4">[15]Global!#REF!</definedName>
    <definedName name="total_cargo_load_factor_1993" localSheetId="15">[15]Global!#REF!</definedName>
    <definedName name="total_cargo_load_factor_1993" localSheetId="22">[15]Global!#REF!</definedName>
    <definedName name="total_cargo_load_factor_1993" localSheetId="5">[15]Global!#REF!</definedName>
    <definedName name="total_cargo_load_factor_1993" localSheetId="9">[15]Global!#REF!</definedName>
    <definedName name="total_cargo_load_factor_1993" localSheetId="2">[15]Global!#REF!</definedName>
    <definedName name="total_cargo_load_factor_1993" localSheetId="26">[15]Global!#REF!</definedName>
    <definedName name="total_cargo_load_factor_1993">[15]Global!#REF!</definedName>
    <definedName name="total_cargo_load_factor_1994" localSheetId="4">[15]Global!#REF!</definedName>
    <definedName name="total_cargo_load_factor_1994" localSheetId="15">[15]Global!#REF!</definedName>
    <definedName name="total_cargo_load_factor_1994" localSheetId="22">[15]Global!#REF!</definedName>
    <definedName name="total_cargo_load_factor_1994" localSheetId="5">[15]Global!#REF!</definedName>
    <definedName name="total_cargo_load_factor_1994" localSheetId="9">[15]Global!#REF!</definedName>
    <definedName name="total_cargo_load_factor_1994" localSheetId="2">[15]Global!#REF!</definedName>
    <definedName name="total_cargo_load_factor_1994" localSheetId="26">[15]Global!#REF!</definedName>
    <definedName name="total_cargo_load_factor_1994">[15]Global!#REF!</definedName>
    <definedName name="total_cargo_load_factor_1995" localSheetId="4">[15]Global!#REF!</definedName>
    <definedName name="total_cargo_load_factor_1995" localSheetId="15">[15]Global!#REF!</definedName>
    <definedName name="total_cargo_load_factor_1995" localSheetId="22">[15]Global!#REF!</definedName>
    <definedName name="total_cargo_load_factor_1995" localSheetId="5">[15]Global!#REF!</definedName>
    <definedName name="total_cargo_load_factor_1995" localSheetId="9">[15]Global!#REF!</definedName>
    <definedName name="total_cargo_load_factor_1995" localSheetId="2">[15]Global!#REF!</definedName>
    <definedName name="total_cargo_load_factor_1995" localSheetId="26">[15]Global!#REF!</definedName>
    <definedName name="total_cargo_load_factor_1995">[15]Global!#REF!</definedName>
    <definedName name="total_cargo_load_factor_1996" localSheetId="4">[15]Global!#REF!</definedName>
    <definedName name="total_cargo_load_factor_1996" localSheetId="15">[15]Global!#REF!</definedName>
    <definedName name="total_cargo_load_factor_1996" localSheetId="22">[15]Global!#REF!</definedName>
    <definedName name="total_cargo_load_factor_1996" localSheetId="5">[15]Global!#REF!</definedName>
    <definedName name="total_cargo_load_factor_1996" localSheetId="9">[15]Global!#REF!</definedName>
    <definedName name="total_cargo_load_factor_1996" localSheetId="2">[15]Global!#REF!</definedName>
    <definedName name="total_cargo_load_factor_1996" localSheetId="26">[15]Global!#REF!</definedName>
    <definedName name="total_cargo_load_factor_1996">[15]Global!#REF!</definedName>
    <definedName name="total_cargo_load_factor_1997" localSheetId="4">[15]Global!#REF!</definedName>
    <definedName name="total_cargo_load_factor_1997" localSheetId="15">[15]Global!#REF!</definedName>
    <definedName name="total_cargo_load_factor_1997" localSheetId="22">[15]Global!#REF!</definedName>
    <definedName name="total_cargo_load_factor_1997" localSheetId="5">[15]Global!#REF!</definedName>
    <definedName name="total_cargo_load_factor_1997" localSheetId="9">[15]Global!#REF!</definedName>
    <definedName name="total_cargo_load_factor_1997" localSheetId="2">[15]Global!#REF!</definedName>
    <definedName name="total_cargo_load_factor_1997" localSheetId="26">[15]Global!#REF!</definedName>
    <definedName name="total_cargo_load_factor_1997">[15]Global!#REF!</definedName>
    <definedName name="total_cargo_load_factor_1998" localSheetId="4">[15]Global!#REF!</definedName>
    <definedName name="total_cargo_load_factor_1998" localSheetId="15">[15]Global!#REF!</definedName>
    <definedName name="total_cargo_load_factor_1998" localSheetId="22">[15]Global!#REF!</definedName>
    <definedName name="total_cargo_load_factor_1998" localSheetId="5">[15]Global!#REF!</definedName>
    <definedName name="total_cargo_load_factor_1998" localSheetId="9">[15]Global!#REF!</definedName>
    <definedName name="total_cargo_load_factor_1998" localSheetId="2">[15]Global!#REF!</definedName>
    <definedName name="total_cargo_load_factor_1998" localSheetId="26">[15]Global!#REF!</definedName>
    <definedName name="total_cargo_load_factor_1998">[15]Global!#REF!</definedName>
    <definedName name="total_cargo_load_factor_1999" localSheetId="4">[15]Global!#REF!</definedName>
    <definedName name="total_cargo_load_factor_1999" localSheetId="15">[15]Global!#REF!</definedName>
    <definedName name="total_cargo_load_factor_1999" localSheetId="22">[15]Global!#REF!</definedName>
    <definedName name="total_cargo_load_factor_1999" localSheetId="5">[15]Global!#REF!</definedName>
    <definedName name="total_cargo_load_factor_1999" localSheetId="9">[15]Global!#REF!</definedName>
    <definedName name="total_cargo_load_factor_1999" localSheetId="2">[15]Global!#REF!</definedName>
    <definedName name="total_cargo_load_factor_1999" localSheetId="26">[15]Global!#REF!</definedName>
    <definedName name="total_cargo_load_factor_1999">[15]Global!#REF!</definedName>
    <definedName name="total_cargo_load_factor_2000" localSheetId="4">[15]Global!#REF!</definedName>
    <definedName name="total_cargo_load_factor_2000" localSheetId="15">[15]Global!#REF!</definedName>
    <definedName name="total_cargo_load_factor_2000" localSheetId="22">[15]Global!#REF!</definedName>
    <definedName name="total_cargo_load_factor_2000" localSheetId="5">[15]Global!#REF!</definedName>
    <definedName name="total_cargo_load_factor_2000" localSheetId="9">[15]Global!#REF!</definedName>
    <definedName name="total_cargo_load_factor_2000" localSheetId="2">[15]Global!#REF!</definedName>
    <definedName name="total_cargo_load_factor_2000" localSheetId="26">[15]Global!#REF!</definedName>
    <definedName name="total_cargo_load_factor_2000">[15]Global!#REF!</definedName>
    <definedName name="total_cargo_load_factor_2001" localSheetId="4">[15]Global!#REF!</definedName>
    <definedName name="total_cargo_load_factor_2001" localSheetId="15">[15]Global!#REF!</definedName>
    <definedName name="total_cargo_load_factor_2001" localSheetId="22">[15]Global!#REF!</definedName>
    <definedName name="total_cargo_load_factor_2001" localSheetId="5">[15]Global!#REF!</definedName>
    <definedName name="total_cargo_load_factor_2001" localSheetId="9">[15]Global!#REF!</definedName>
    <definedName name="total_cargo_load_factor_2001" localSheetId="2">[15]Global!#REF!</definedName>
    <definedName name="total_cargo_load_factor_2001" localSheetId="26">[15]Global!#REF!</definedName>
    <definedName name="total_cargo_load_factor_2001">[15]Global!#REF!</definedName>
    <definedName name="total_cargo_load_factor_2002" localSheetId="4">[15]Global!#REF!</definedName>
    <definedName name="total_cargo_load_factor_2002" localSheetId="15">[15]Global!#REF!</definedName>
    <definedName name="total_cargo_load_factor_2002" localSheetId="22">[15]Global!#REF!</definedName>
    <definedName name="total_cargo_load_factor_2002" localSheetId="5">[15]Global!#REF!</definedName>
    <definedName name="total_cargo_load_factor_2002" localSheetId="9">[15]Global!#REF!</definedName>
    <definedName name="total_cargo_load_factor_2002" localSheetId="2">[15]Global!#REF!</definedName>
    <definedName name="total_cargo_load_factor_2002" localSheetId="26">[15]Global!#REF!</definedName>
    <definedName name="total_cargo_load_factor_2002">[15]Global!#REF!</definedName>
    <definedName name="total_cargo_load_factor_2003" localSheetId="4">[15]Global!#REF!</definedName>
    <definedName name="total_cargo_load_factor_2003" localSheetId="15">[15]Global!#REF!</definedName>
    <definedName name="total_cargo_load_factor_2003" localSheetId="22">[15]Global!#REF!</definedName>
    <definedName name="total_cargo_load_factor_2003" localSheetId="5">[15]Global!#REF!</definedName>
    <definedName name="total_cargo_load_factor_2003" localSheetId="9">[15]Global!#REF!</definedName>
    <definedName name="total_cargo_load_factor_2003" localSheetId="2">[15]Global!#REF!</definedName>
    <definedName name="total_cargo_load_factor_2003" localSheetId="26">[15]Global!#REF!</definedName>
    <definedName name="total_cargo_load_factor_2003">[15]Global!#REF!</definedName>
    <definedName name="total_cargo_load_factor_2004" localSheetId="4">[15]Global!#REF!</definedName>
    <definedName name="total_cargo_load_factor_2004" localSheetId="15">[15]Global!#REF!</definedName>
    <definedName name="total_cargo_load_factor_2004" localSheetId="22">[15]Global!#REF!</definedName>
    <definedName name="total_cargo_load_factor_2004" localSheetId="5">[15]Global!#REF!</definedName>
    <definedName name="total_cargo_load_factor_2004" localSheetId="9">[15]Global!#REF!</definedName>
    <definedName name="total_cargo_load_factor_2004" localSheetId="2">[15]Global!#REF!</definedName>
    <definedName name="total_cargo_load_factor_2004" localSheetId="26">[15]Global!#REF!</definedName>
    <definedName name="total_cargo_load_factor_2004">[15]Global!#REF!</definedName>
    <definedName name="total_cargo_load_factor_2005" localSheetId="4">[15]Global!#REF!</definedName>
    <definedName name="total_cargo_load_factor_2005" localSheetId="15">[15]Global!#REF!</definedName>
    <definedName name="total_cargo_load_factor_2005" localSheetId="22">[15]Global!#REF!</definedName>
    <definedName name="total_cargo_load_factor_2005" localSheetId="5">[15]Global!#REF!</definedName>
    <definedName name="total_cargo_load_factor_2005" localSheetId="9">[15]Global!#REF!</definedName>
    <definedName name="total_cargo_load_factor_2005" localSheetId="2">[15]Global!#REF!</definedName>
    <definedName name="total_cargo_load_factor_2005" localSheetId="26">[15]Global!#REF!</definedName>
    <definedName name="total_cargo_load_factor_2005">[15]Global!#REF!</definedName>
    <definedName name="total_cargo_load_factor_2006" localSheetId="4">[15]Global!#REF!</definedName>
    <definedName name="total_cargo_load_factor_2006" localSheetId="15">[15]Global!#REF!</definedName>
    <definedName name="total_cargo_load_factor_2006" localSheetId="22">[15]Global!#REF!</definedName>
    <definedName name="total_cargo_load_factor_2006" localSheetId="5">[15]Global!#REF!</definedName>
    <definedName name="total_cargo_load_factor_2006" localSheetId="9">[15]Global!#REF!</definedName>
    <definedName name="total_cargo_load_factor_2006" localSheetId="2">[15]Global!#REF!</definedName>
    <definedName name="total_cargo_load_factor_2006" localSheetId="26">[15]Global!#REF!</definedName>
    <definedName name="total_cargo_load_factor_2006">[15]Global!#REF!</definedName>
    <definedName name="total_cargo_load_factor_2007" localSheetId="4">[15]Global!#REF!</definedName>
    <definedName name="total_cargo_load_factor_2007" localSheetId="15">[15]Global!#REF!</definedName>
    <definedName name="total_cargo_load_factor_2007" localSheetId="22">[15]Global!#REF!</definedName>
    <definedName name="total_cargo_load_factor_2007" localSheetId="5">[15]Global!#REF!</definedName>
    <definedName name="total_cargo_load_factor_2007" localSheetId="9">[15]Global!#REF!</definedName>
    <definedName name="total_cargo_load_factor_2007" localSheetId="2">[15]Global!#REF!</definedName>
    <definedName name="total_cargo_load_factor_2007" localSheetId="26">[15]Global!#REF!</definedName>
    <definedName name="total_cargo_load_factor_2007">[15]Global!#REF!</definedName>
    <definedName name="total_cargo_load_factor_2008" localSheetId="4">[15]Global!#REF!</definedName>
    <definedName name="total_cargo_load_factor_2008" localSheetId="15">[15]Global!#REF!</definedName>
    <definedName name="total_cargo_load_factor_2008" localSheetId="22">[15]Global!#REF!</definedName>
    <definedName name="total_cargo_load_factor_2008" localSheetId="5">[15]Global!#REF!</definedName>
    <definedName name="total_cargo_load_factor_2008" localSheetId="9">[15]Global!#REF!</definedName>
    <definedName name="total_cargo_load_factor_2008" localSheetId="2">[15]Global!#REF!</definedName>
    <definedName name="total_cargo_load_factor_2008" localSheetId="26">[15]Global!#REF!</definedName>
    <definedName name="total_cargo_load_factor_2008">[15]Global!#REF!</definedName>
    <definedName name="total_cargo_load_factor_2009" localSheetId="4">[15]Global!#REF!</definedName>
    <definedName name="total_cargo_load_factor_2009" localSheetId="15">[15]Global!#REF!</definedName>
    <definedName name="total_cargo_load_factor_2009" localSheetId="22">[15]Global!#REF!</definedName>
    <definedName name="total_cargo_load_factor_2009" localSheetId="5">[15]Global!#REF!</definedName>
    <definedName name="total_cargo_load_factor_2009" localSheetId="9">[15]Global!#REF!</definedName>
    <definedName name="total_cargo_load_factor_2009" localSheetId="2">[15]Global!#REF!</definedName>
    <definedName name="total_cargo_load_factor_2009" localSheetId="26">[15]Global!#REF!</definedName>
    <definedName name="total_cargo_load_factor_2009">[15]Global!#REF!</definedName>
    <definedName name="total_cargo_load_factor_2010" localSheetId="4">[15]Global!#REF!</definedName>
    <definedName name="total_cargo_load_factor_2010" localSheetId="15">[15]Global!#REF!</definedName>
    <definedName name="total_cargo_load_factor_2010" localSheetId="22">[15]Global!#REF!</definedName>
    <definedName name="total_cargo_load_factor_2010" localSheetId="5">[15]Global!#REF!</definedName>
    <definedName name="total_cargo_load_factor_2010" localSheetId="9">[15]Global!#REF!</definedName>
    <definedName name="total_cargo_load_factor_2010" localSheetId="2">[15]Global!#REF!</definedName>
    <definedName name="total_cargo_load_factor_2010" localSheetId="26">[15]Global!#REF!</definedName>
    <definedName name="total_cargo_load_factor_2010">[15]Global!#REF!</definedName>
    <definedName name="total_cargo_load_factor_comm" localSheetId="4">[15]Global!#REF!</definedName>
    <definedName name="total_cargo_load_factor_comm" localSheetId="15">[15]Global!#REF!</definedName>
    <definedName name="total_cargo_load_factor_comm" localSheetId="22">[15]Global!#REF!</definedName>
    <definedName name="total_cargo_load_factor_comm" localSheetId="5">[15]Global!#REF!</definedName>
    <definedName name="total_cargo_load_factor_comm" localSheetId="9">[15]Global!#REF!</definedName>
    <definedName name="total_cargo_load_factor_comm" localSheetId="2">[15]Global!#REF!</definedName>
    <definedName name="total_cargo_load_factor_comm" localSheetId="26">[15]Global!#REF!</definedName>
    <definedName name="total_cargo_load_factor_comm">[15]Global!#REF!</definedName>
    <definedName name="total_cargo_traffic_CTK_1985" localSheetId="4">[15]Global!#REF!</definedName>
    <definedName name="total_cargo_traffic_CTK_1985" localSheetId="15">[15]Global!#REF!</definedName>
    <definedName name="total_cargo_traffic_CTK_1985" localSheetId="22">[15]Global!#REF!</definedName>
    <definedName name="total_cargo_traffic_CTK_1985" localSheetId="5">[15]Global!#REF!</definedName>
    <definedName name="total_cargo_traffic_CTK_1985" localSheetId="9">[15]Global!#REF!</definedName>
    <definedName name="total_cargo_traffic_CTK_1985" localSheetId="2">[15]Global!#REF!</definedName>
    <definedName name="total_cargo_traffic_CTK_1985" localSheetId="26">[15]Global!#REF!</definedName>
    <definedName name="total_cargo_traffic_CTK_1985">[15]Global!#REF!</definedName>
    <definedName name="total_cargo_traffic_CTK_1986" localSheetId="4">[15]Global!#REF!</definedName>
    <definedName name="total_cargo_traffic_CTK_1986" localSheetId="15">[15]Global!#REF!</definedName>
    <definedName name="total_cargo_traffic_CTK_1986" localSheetId="22">[15]Global!#REF!</definedName>
    <definedName name="total_cargo_traffic_CTK_1986" localSheetId="5">[15]Global!#REF!</definedName>
    <definedName name="total_cargo_traffic_CTK_1986" localSheetId="9">[15]Global!#REF!</definedName>
    <definedName name="total_cargo_traffic_CTK_1986" localSheetId="2">[15]Global!#REF!</definedName>
    <definedName name="total_cargo_traffic_CTK_1986" localSheetId="26">[15]Global!#REF!</definedName>
    <definedName name="total_cargo_traffic_CTK_1986">[15]Global!#REF!</definedName>
    <definedName name="total_cargo_traffic_CTK_1987" localSheetId="4">[15]Global!#REF!</definedName>
    <definedName name="total_cargo_traffic_CTK_1987" localSheetId="15">[15]Global!#REF!</definedName>
    <definedName name="total_cargo_traffic_CTK_1987" localSheetId="22">[15]Global!#REF!</definedName>
    <definedName name="total_cargo_traffic_CTK_1987" localSheetId="5">[15]Global!#REF!</definedName>
    <definedName name="total_cargo_traffic_CTK_1987" localSheetId="9">[15]Global!#REF!</definedName>
    <definedName name="total_cargo_traffic_CTK_1987" localSheetId="2">[15]Global!#REF!</definedName>
    <definedName name="total_cargo_traffic_CTK_1987" localSheetId="26">[15]Global!#REF!</definedName>
    <definedName name="total_cargo_traffic_CTK_1987">[15]Global!#REF!</definedName>
    <definedName name="total_cargo_traffic_CTK_1988" localSheetId="4">[15]Global!#REF!</definedName>
    <definedName name="total_cargo_traffic_CTK_1988" localSheetId="15">[15]Global!#REF!</definedName>
    <definedName name="total_cargo_traffic_CTK_1988" localSheetId="22">[15]Global!#REF!</definedName>
    <definedName name="total_cargo_traffic_CTK_1988" localSheetId="5">[15]Global!#REF!</definedName>
    <definedName name="total_cargo_traffic_CTK_1988" localSheetId="9">[15]Global!#REF!</definedName>
    <definedName name="total_cargo_traffic_CTK_1988" localSheetId="2">[15]Global!#REF!</definedName>
    <definedName name="total_cargo_traffic_CTK_1988" localSheetId="26">[15]Global!#REF!</definedName>
    <definedName name="total_cargo_traffic_CTK_1988">[15]Global!#REF!</definedName>
    <definedName name="total_cargo_traffic_CTK_1989" localSheetId="4">[15]Global!#REF!</definedName>
    <definedName name="total_cargo_traffic_CTK_1989" localSheetId="15">[15]Global!#REF!</definedName>
    <definedName name="total_cargo_traffic_CTK_1989" localSheetId="22">[15]Global!#REF!</definedName>
    <definedName name="total_cargo_traffic_CTK_1989" localSheetId="5">[15]Global!#REF!</definedName>
    <definedName name="total_cargo_traffic_CTK_1989" localSheetId="9">[15]Global!#REF!</definedName>
    <definedName name="total_cargo_traffic_CTK_1989" localSheetId="2">[15]Global!#REF!</definedName>
    <definedName name="total_cargo_traffic_CTK_1989" localSheetId="26">[15]Global!#REF!</definedName>
    <definedName name="total_cargo_traffic_CTK_1989">[15]Global!#REF!</definedName>
    <definedName name="total_cargo_traffic_CTK_1990" localSheetId="4">[15]Global!#REF!</definedName>
    <definedName name="total_cargo_traffic_CTK_1990" localSheetId="15">[15]Global!#REF!</definedName>
    <definedName name="total_cargo_traffic_CTK_1990" localSheetId="22">[15]Global!#REF!</definedName>
    <definedName name="total_cargo_traffic_CTK_1990" localSheetId="5">[15]Global!#REF!</definedName>
    <definedName name="total_cargo_traffic_CTK_1990" localSheetId="9">[15]Global!#REF!</definedName>
    <definedName name="total_cargo_traffic_CTK_1990" localSheetId="2">[15]Global!#REF!</definedName>
    <definedName name="total_cargo_traffic_CTK_1990" localSheetId="26">[15]Global!#REF!</definedName>
    <definedName name="total_cargo_traffic_CTK_1990">[15]Global!#REF!</definedName>
    <definedName name="total_cargo_traffic_CTK_1991" localSheetId="4">[15]Global!#REF!</definedName>
    <definedName name="total_cargo_traffic_CTK_1991" localSheetId="15">[15]Global!#REF!</definedName>
    <definedName name="total_cargo_traffic_CTK_1991" localSheetId="22">[15]Global!#REF!</definedName>
    <definedName name="total_cargo_traffic_CTK_1991" localSheetId="5">[15]Global!#REF!</definedName>
    <definedName name="total_cargo_traffic_CTK_1991" localSheetId="9">[15]Global!#REF!</definedName>
    <definedName name="total_cargo_traffic_CTK_1991" localSheetId="2">[15]Global!#REF!</definedName>
    <definedName name="total_cargo_traffic_CTK_1991" localSheetId="26">[15]Global!#REF!</definedName>
    <definedName name="total_cargo_traffic_CTK_1991">[15]Global!#REF!</definedName>
    <definedName name="total_cargo_traffic_CTK_1992" localSheetId="4">[15]Global!#REF!</definedName>
    <definedName name="total_cargo_traffic_CTK_1992" localSheetId="15">[15]Global!#REF!</definedName>
    <definedName name="total_cargo_traffic_CTK_1992" localSheetId="22">[15]Global!#REF!</definedName>
    <definedName name="total_cargo_traffic_CTK_1992" localSheetId="5">[15]Global!#REF!</definedName>
    <definedName name="total_cargo_traffic_CTK_1992" localSheetId="9">[15]Global!#REF!</definedName>
    <definedName name="total_cargo_traffic_CTK_1992" localSheetId="2">[15]Global!#REF!</definedName>
    <definedName name="total_cargo_traffic_CTK_1992" localSheetId="26">[15]Global!#REF!</definedName>
    <definedName name="total_cargo_traffic_CTK_1992">[15]Global!#REF!</definedName>
    <definedName name="total_cargo_traffic_CTK_1993" localSheetId="4">[15]Global!#REF!</definedName>
    <definedName name="total_cargo_traffic_CTK_1993" localSheetId="15">[15]Global!#REF!</definedName>
    <definedName name="total_cargo_traffic_CTK_1993" localSheetId="22">[15]Global!#REF!</definedName>
    <definedName name="total_cargo_traffic_CTK_1993" localSheetId="5">[15]Global!#REF!</definedName>
    <definedName name="total_cargo_traffic_CTK_1993" localSheetId="9">[15]Global!#REF!</definedName>
    <definedName name="total_cargo_traffic_CTK_1993" localSheetId="2">[15]Global!#REF!</definedName>
    <definedName name="total_cargo_traffic_CTK_1993" localSheetId="26">[15]Global!#REF!</definedName>
    <definedName name="total_cargo_traffic_CTK_1993">[15]Global!#REF!</definedName>
    <definedName name="total_cargo_traffic_CTK_1994" localSheetId="4">[15]Global!#REF!</definedName>
    <definedName name="total_cargo_traffic_CTK_1994" localSheetId="15">[15]Global!#REF!</definedName>
    <definedName name="total_cargo_traffic_CTK_1994" localSheetId="22">[15]Global!#REF!</definedName>
    <definedName name="total_cargo_traffic_CTK_1994" localSheetId="5">[15]Global!#REF!</definedName>
    <definedName name="total_cargo_traffic_CTK_1994" localSheetId="9">[15]Global!#REF!</definedName>
    <definedName name="total_cargo_traffic_CTK_1994" localSheetId="2">[15]Global!#REF!</definedName>
    <definedName name="total_cargo_traffic_CTK_1994" localSheetId="26">[15]Global!#REF!</definedName>
    <definedName name="total_cargo_traffic_CTK_1994">[15]Global!#REF!</definedName>
    <definedName name="total_cargo_traffic_CTK_1995" localSheetId="4">[15]Global!#REF!</definedName>
    <definedName name="total_cargo_traffic_CTK_1995" localSheetId="15">[15]Global!#REF!</definedName>
    <definedName name="total_cargo_traffic_CTK_1995" localSheetId="22">[15]Global!#REF!</definedName>
    <definedName name="total_cargo_traffic_CTK_1995" localSheetId="5">[15]Global!#REF!</definedName>
    <definedName name="total_cargo_traffic_CTK_1995" localSheetId="9">[15]Global!#REF!</definedName>
    <definedName name="total_cargo_traffic_CTK_1995" localSheetId="2">[15]Global!#REF!</definedName>
    <definedName name="total_cargo_traffic_CTK_1995" localSheetId="26">[15]Global!#REF!</definedName>
    <definedName name="total_cargo_traffic_CTK_1995">[15]Global!#REF!</definedName>
    <definedName name="total_cargo_traffic_CTK_1996" localSheetId="4">[15]Global!#REF!</definedName>
    <definedName name="total_cargo_traffic_CTK_1996" localSheetId="15">[15]Global!#REF!</definedName>
    <definedName name="total_cargo_traffic_CTK_1996" localSheetId="22">[15]Global!#REF!</definedName>
    <definedName name="total_cargo_traffic_CTK_1996" localSheetId="5">[15]Global!#REF!</definedName>
    <definedName name="total_cargo_traffic_CTK_1996" localSheetId="9">[15]Global!#REF!</definedName>
    <definedName name="total_cargo_traffic_CTK_1996" localSheetId="2">[15]Global!#REF!</definedName>
    <definedName name="total_cargo_traffic_CTK_1996" localSheetId="26">[15]Global!#REF!</definedName>
    <definedName name="total_cargo_traffic_CTK_1996">[15]Global!#REF!</definedName>
    <definedName name="total_cargo_traffic_CTK_1997" localSheetId="4">[15]Global!#REF!</definedName>
    <definedName name="total_cargo_traffic_CTK_1997" localSheetId="15">[15]Global!#REF!</definedName>
    <definedName name="total_cargo_traffic_CTK_1997" localSheetId="22">[15]Global!#REF!</definedName>
    <definedName name="total_cargo_traffic_CTK_1997" localSheetId="5">[15]Global!#REF!</definedName>
    <definedName name="total_cargo_traffic_CTK_1997" localSheetId="9">[15]Global!#REF!</definedName>
    <definedName name="total_cargo_traffic_CTK_1997" localSheetId="2">[15]Global!#REF!</definedName>
    <definedName name="total_cargo_traffic_CTK_1997" localSheetId="26">[15]Global!#REF!</definedName>
    <definedName name="total_cargo_traffic_CTK_1997">[15]Global!#REF!</definedName>
    <definedName name="total_cargo_traffic_CTK_1998" localSheetId="4">[15]Global!#REF!</definedName>
    <definedName name="total_cargo_traffic_CTK_1998" localSheetId="15">[15]Global!#REF!</definedName>
    <definedName name="total_cargo_traffic_CTK_1998" localSheetId="22">[15]Global!#REF!</definedName>
    <definedName name="total_cargo_traffic_CTK_1998" localSheetId="5">[15]Global!#REF!</definedName>
    <definedName name="total_cargo_traffic_CTK_1998" localSheetId="9">[15]Global!#REF!</definedName>
    <definedName name="total_cargo_traffic_CTK_1998" localSheetId="2">[15]Global!#REF!</definedName>
    <definedName name="total_cargo_traffic_CTK_1998" localSheetId="26">[15]Global!#REF!</definedName>
    <definedName name="total_cargo_traffic_CTK_1998">[15]Global!#REF!</definedName>
    <definedName name="total_cargo_traffic_CTK_1999" localSheetId="4">[15]Global!#REF!</definedName>
    <definedName name="total_cargo_traffic_CTK_1999" localSheetId="15">[15]Global!#REF!</definedName>
    <definedName name="total_cargo_traffic_CTK_1999" localSheetId="22">[15]Global!#REF!</definedName>
    <definedName name="total_cargo_traffic_CTK_1999" localSheetId="5">[15]Global!#REF!</definedName>
    <definedName name="total_cargo_traffic_CTK_1999" localSheetId="9">[15]Global!#REF!</definedName>
    <definedName name="total_cargo_traffic_CTK_1999" localSheetId="2">[15]Global!#REF!</definedName>
    <definedName name="total_cargo_traffic_CTK_1999" localSheetId="26">[15]Global!#REF!</definedName>
    <definedName name="total_cargo_traffic_CTK_1999">[15]Global!#REF!</definedName>
    <definedName name="total_cargo_traffic_CTK_2000" localSheetId="4">[15]Global!#REF!</definedName>
    <definedName name="total_cargo_traffic_CTK_2000" localSheetId="15">[15]Global!#REF!</definedName>
    <definedName name="total_cargo_traffic_CTK_2000" localSheetId="22">[15]Global!#REF!</definedName>
    <definedName name="total_cargo_traffic_CTK_2000" localSheetId="5">[15]Global!#REF!</definedName>
    <definedName name="total_cargo_traffic_CTK_2000" localSheetId="9">[15]Global!#REF!</definedName>
    <definedName name="total_cargo_traffic_CTK_2000" localSheetId="2">[15]Global!#REF!</definedName>
    <definedName name="total_cargo_traffic_CTK_2000" localSheetId="26">[15]Global!#REF!</definedName>
    <definedName name="total_cargo_traffic_CTK_2000">[15]Global!#REF!</definedName>
    <definedName name="total_cargo_traffic_CTK_2001" localSheetId="4">[15]Global!#REF!</definedName>
    <definedName name="total_cargo_traffic_CTK_2001" localSheetId="15">[15]Global!#REF!</definedName>
    <definedName name="total_cargo_traffic_CTK_2001" localSheetId="22">[15]Global!#REF!</definedName>
    <definedName name="total_cargo_traffic_CTK_2001" localSheetId="5">[15]Global!#REF!</definedName>
    <definedName name="total_cargo_traffic_CTK_2001" localSheetId="9">[15]Global!#REF!</definedName>
    <definedName name="total_cargo_traffic_CTK_2001" localSheetId="2">[15]Global!#REF!</definedName>
    <definedName name="total_cargo_traffic_CTK_2001" localSheetId="26">[15]Global!#REF!</definedName>
    <definedName name="total_cargo_traffic_CTK_2001">[15]Global!#REF!</definedName>
    <definedName name="total_cargo_traffic_CTK_2002" localSheetId="4">[15]Global!#REF!</definedName>
    <definedName name="total_cargo_traffic_CTK_2002" localSheetId="15">[15]Global!#REF!</definedName>
    <definedName name="total_cargo_traffic_CTK_2002" localSheetId="22">[15]Global!#REF!</definedName>
    <definedName name="total_cargo_traffic_CTK_2002" localSheetId="5">[15]Global!#REF!</definedName>
    <definedName name="total_cargo_traffic_CTK_2002" localSheetId="9">[15]Global!#REF!</definedName>
    <definedName name="total_cargo_traffic_CTK_2002" localSheetId="2">[15]Global!#REF!</definedName>
    <definedName name="total_cargo_traffic_CTK_2002" localSheetId="26">[15]Global!#REF!</definedName>
    <definedName name="total_cargo_traffic_CTK_2002">[15]Global!#REF!</definedName>
    <definedName name="total_cargo_traffic_CTK_2003" localSheetId="4">[15]Global!#REF!</definedName>
    <definedName name="total_cargo_traffic_CTK_2003" localSheetId="15">[15]Global!#REF!</definedName>
    <definedName name="total_cargo_traffic_CTK_2003" localSheetId="22">[15]Global!#REF!</definedName>
    <definedName name="total_cargo_traffic_CTK_2003" localSheetId="5">[15]Global!#REF!</definedName>
    <definedName name="total_cargo_traffic_CTK_2003" localSheetId="9">[15]Global!#REF!</definedName>
    <definedName name="total_cargo_traffic_CTK_2003" localSheetId="2">[15]Global!#REF!</definedName>
    <definedName name="total_cargo_traffic_CTK_2003" localSheetId="26">[15]Global!#REF!</definedName>
    <definedName name="total_cargo_traffic_CTK_2003">[15]Global!#REF!</definedName>
    <definedName name="total_cargo_traffic_CTK_2004" localSheetId="4">[15]Global!#REF!</definedName>
    <definedName name="total_cargo_traffic_CTK_2004" localSheetId="15">[15]Global!#REF!</definedName>
    <definedName name="total_cargo_traffic_CTK_2004" localSheetId="22">[15]Global!#REF!</definedName>
    <definedName name="total_cargo_traffic_CTK_2004" localSheetId="5">[15]Global!#REF!</definedName>
    <definedName name="total_cargo_traffic_CTK_2004" localSheetId="9">[15]Global!#REF!</definedName>
    <definedName name="total_cargo_traffic_CTK_2004" localSheetId="2">[15]Global!#REF!</definedName>
    <definedName name="total_cargo_traffic_CTK_2004" localSheetId="26">[15]Global!#REF!</definedName>
    <definedName name="total_cargo_traffic_CTK_2004">[15]Global!#REF!</definedName>
    <definedName name="total_cargo_traffic_CTK_2005" localSheetId="4">[15]Global!#REF!</definedName>
    <definedName name="total_cargo_traffic_CTK_2005" localSheetId="15">[15]Global!#REF!</definedName>
    <definedName name="total_cargo_traffic_CTK_2005" localSheetId="22">[15]Global!#REF!</definedName>
    <definedName name="total_cargo_traffic_CTK_2005" localSheetId="5">[15]Global!#REF!</definedName>
    <definedName name="total_cargo_traffic_CTK_2005" localSheetId="9">[15]Global!#REF!</definedName>
    <definedName name="total_cargo_traffic_CTK_2005" localSheetId="2">[15]Global!#REF!</definedName>
    <definedName name="total_cargo_traffic_CTK_2005" localSheetId="26">[15]Global!#REF!</definedName>
    <definedName name="total_cargo_traffic_CTK_2005">[15]Global!#REF!</definedName>
    <definedName name="total_cargo_traffic_CTK_2006" localSheetId="4">[15]Global!#REF!</definedName>
    <definedName name="total_cargo_traffic_CTK_2006" localSheetId="15">[15]Global!#REF!</definedName>
    <definedName name="total_cargo_traffic_CTK_2006" localSheetId="22">[15]Global!#REF!</definedName>
    <definedName name="total_cargo_traffic_CTK_2006" localSheetId="5">[15]Global!#REF!</definedName>
    <definedName name="total_cargo_traffic_CTK_2006" localSheetId="9">[15]Global!#REF!</definedName>
    <definedName name="total_cargo_traffic_CTK_2006" localSheetId="2">[15]Global!#REF!</definedName>
    <definedName name="total_cargo_traffic_CTK_2006" localSheetId="26">[15]Global!#REF!</definedName>
    <definedName name="total_cargo_traffic_CTK_2006">[15]Global!#REF!</definedName>
    <definedName name="total_cargo_traffic_CTK_2007" localSheetId="4">[15]Global!#REF!</definedName>
    <definedName name="total_cargo_traffic_CTK_2007" localSheetId="15">[15]Global!#REF!</definedName>
    <definedName name="total_cargo_traffic_CTK_2007" localSheetId="22">[15]Global!#REF!</definedName>
    <definedName name="total_cargo_traffic_CTK_2007" localSheetId="5">[15]Global!#REF!</definedName>
    <definedName name="total_cargo_traffic_CTK_2007" localSheetId="9">[15]Global!#REF!</definedName>
    <definedName name="total_cargo_traffic_CTK_2007" localSheetId="2">[15]Global!#REF!</definedName>
    <definedName name="total_cargo_traffic_CTK_2007" localSheetId="26">[15]Global!#REF!</definedName>
    <definedName name="total_cargo_traffic_CTK_2007">[15]Global!#REF!</definedName>
    <definedName name="total_cargo_traffic_CTK_2008" localSheetId="4">[15]Global!#REF!</definedName>
    <definedName name="total_cargo_traffic_CTK_2008" localSheetId="15">[15]Global!#REF!</definedName>
    <definedName name="total_cargo_traffic_CTK_2008" localSheetId="22">[15]Global!#REF!</definedName>
    <definedName name="total_cargo_traffic_CTK_2008" localSheetId="5">[15]Global!#REF!</definedName>
    <definedName name="total_cargo_traffic_CTK_2008" localSheetId="9">[15]Global!#REF!</definedName>
    <definedName name="total_cargo_traffic_CTK_2008" localSheetId="2">[15]Global!#REF!</definedName>
    <definedName name="total_cargo_traffic_CTK_2008" localSheetId="26">[15]Global!#REF!</definedName>
    <definedName name="total_cargo_traffic_CTK_2008">[15]Global!#REF!</definedName>
    <definedName name="total_cargo_traffic_CTK_2009" localSheetId="4">[15]Global!#REF!</definedName>
    <definedName name="total_cargo_traffic_CTK_2009" localSheetId="15">[15]Global!#REF!</definedName>
    <definedName name="total_cargo_traffic_CTK_2009" localSheetId="22">[15]Global!#REF!</definedName>
    <definedName name="total_cargo_traffic_CTK_2009" localSheetId="5">[15]Global!#REF!</definedName>
    <definedName name="total_cargo_traffic_CTK_2009" localSheetId="9">[15]Global!#REF!</definedName>
    <definedName name="total_cargo_traffic_CTK_2009" localSheetId="2">[15]Global!#REF!</definedName>
    <definedName name="total_cargo_traffic_CTK_2009" localSheetId="26">[15]Global!#REF!</definedName>
    <definedName name="total_cargo_traffic_CTK_2009">[15]Global!#REF!</definedName>
    <definedName name="total_cargo_traffic_CTK_2010" localSheetId="4">[15]Global!#REF!</definedName>
    <definedName name="total_cargo_traffic_CTK_2010" localSheetId="15">[15]Global!#REF!</definedName>
    <definedName name="total_cargo_traffic_CTK_2010" localSheetId="22">[15]Global!#REF!</definedName>
    <definedName name="total_cargo_traffic_CTK_2010" localSheetId="5">[15]Global!#REF!</definedName>
    <definedName name="total_cargo_traffic_CTK_2010" localSheetId="9">[15]Global!#REF!</definedName>
    <definedName name="total_cargo_traffic_CTK_2010" localSheetId="2">[15]Global!#REF!</definedName>
    <definedName name="total_cargo_traffic_CTK_2010" localSheetId="26">[15]Global!#REF!</definedName>
    <definedName name="total_cargo_traffic_CTK_2010">[15]Global!#REF!</definedName>
    <definedName name="total_cargo_traffic_CTK_comm" localSheetId="4">[15]Global!#REF!</definedName>
    <definedName name="total_cargo_traffic_CTK_comm" localSheetId="15">[15]Global!#REF!</definedName>
    <definedName name="total_cargo_traffic_CTK_comm" localSheetId="22">[15]Global!#REF!</definedName>
    <definedName name="total_cargo_traffic_CTK_comm" localSheetId="5">[15]Global!#REF!</definedName>
    <definedName name="total_cargo_traffic_CTK_comm" localSheetId="9">[15]Global!#REF!</definedName>
    <definedName name="total_cargo_traffic_CTK_comm" localSheetId="2">[15]Global!#REF!</definedName>
    <definedName name="total_cargo_traffic_CTK_comm" localSheetId="26">[15]Global!#REF!</definedName>
    <definedName name="total_cargo_traffic_CTK_comm">[15]Global!#REF!</definedName>
    <definedName name="total_cargo_traffic_CTM_1985" localSheetId="4">[15]Global!#REF!</definedName>
    <definedName name="total_cargo_traffic_CTM_1985" localSheetId="15">[15]Global!#REF!</definedName>
    <definedName name="total_cargo_traffic_CTM_1985" localSheetId="22">[15]Global!#REF!</definedName>
    <definedName name="total_cargo_traffic_CTM_1985" localSheetId="5">[15]Global!#REF!</definedName>
    <definedName name="total_cargo_traffic_CTM_1985" localSheetId="9">[15]Global!#REF!</definedName>
    <definedName name="total_cargo_traffic_CTM_1985" localSheetId="2">[15]Global!#REF!</definedName>
    <definedName name="total_cargo_traffic_CTM_1985" localSheetId="26">[15]Global!#REF!</definedName>
    <definedName name="total_cargo_traffic_CTM_1985">[15]Global!#REF!</definedName>
    <definedName name="total_cargo_traffic_CTM_1986" localSheetId="4">[15]Global!#REF!</definedName>
    <definedName name="total_cargo_traffic_CTM_1986" localSheetId="15">[15]Global!#REF!</definedName>
    <definedName name="total_cargo_traffic_CTM_1986" localSheetId="22">[15]Global!#REF!</definedName>
    <definedName name="total_cargo_traffic_CTM_1986" localSheetId="5">[15]Global!#REF!</definedName>
    <definedName name="total_cargo_traffic_CTM_1986" localSheetId="9">[15]Global!#REF!</definedName>
    <definedName name="total_cargo_traffic_CTM_1986" localSheetId="2">[15]Global!#REF!</definedName>
    <definedName name="total_cargo_traffic_CTM_1986" localSheetId="26">[15]Global!#REF!</definedName>
    <definedName name="total_cargo_traffic_CTM_1986">[15]Global!#REF!</definedName>
    <definedName name="total_cargo_traffic_CTM_1987" localSheetId="4">[15]Global!#REF!</definedName>
    <definedName name="total_cargo_traffic_CTM_1987" localSheetId="15">[15]Global!#REF!</definedName>
    <definedName name="total_cargo_traffic_CTM_1987" localSheetId="22">[15]Global!#REF!</definedName>
    <definedName name="total_cargo_traffic_CTM_1987" localSheetId="5">[15]Global!#REF!</definedName>
    <definedName name="total_cargo_traffic_CTM_1987" localSheetId="9">[15]Global!#REF!</definedName>
    <definedName name="total_cargo_traffic_CTM_1987" localSheetId="2">[15]Global!#REF!</definedName>
    <definedName name="total_cargo_traffic_CTM_1987" localSheetId="26">[15]Global!#REF!</definedName>
    <definedName name="total_cargo_traffic_CTM_1987">[15]Global!#REF!</definedName>
    <definedName name="total_cargo_traffic_CTM_1988" localSheetId="4">[15]Global!#REF!</definedName>
    <definedName name="total_cargo_traffic_CTM_1988" localSheetId="15">[15]Global!#REF!</definedName>
    <definedName name="total_cargo_traffic_CTM_1988" localSheetId="22">[15]Global!#REF!</definedName>
    <definedName name="total_cargo_traffic_CTM_1988" localSheetId="5">[15]Global!#REF!</definedName>
    <definedName name="total_cargo_traffic_CTM_1988" localSheetId="9">[15]Global!#REF!</definedName>
    <definedName name="total_cargo_traffic_CTM_1988" localSheetId="2">[15]Global!#REF!</definedName>
    <definedName name="total_cargo_traffic_CTM_1988" localSheetId="26">[15]Global!#REF!</definedName>
    <definedName name="total_cargo_traffic_CTM_1988">[15]Global!#REF!</definedName>
    <definedName name="total_cargo_traffic_CTM_1989" localSheetId="4">[15]Global!#REF!</definedName>
    <definedName name="total_cargo_traffic_CTM_1989" localSheetId="15">[15]Global!#REF!</definedName>
    <definedName name="total_cargo_traffic_CTM_1989" localSheetId="22">[15]Global!#REF!</definedName>
    <definedName name="total_cargo_traffic_CTM_1989" localSheetId="5">[15]Global!#REF!</definedName>
    <definedName name="total_cargo_traffic_CTM_1989" localSheetId="9">[15]Global!#REF!</definedName>
    <definedName name="total_cargo_traffic_CTM_1989" localSheetId="2">[15]Global!#REF!</definedName>
    <definedName name="total_cargo_traffic_CTM_1989" localSheetId="26">[15]Global!#REF!</definedName>
    <definedName name="total_cargo_traffic_CTM_1989">[15]Global!#REF!</definedName>
    <definedName name="total_cargo_traffic_CTM_1990" localSheetId="4">[15]Global!#REF!</definedName>
    <definedName name="total_cargo_traffic_CTM_1990" localSheetId="15">[15]Global!#REF!</definedName>
    <definedName name="total_cargo_traffic_CTM_1990" localSheetId="22">[15]Global!#REF!</definedName>
    <definedName name="total_cargo_traffic_CTM_1990" localSheetId="5">[15]Global!#REF!</definedName>
    <definedName name="total_cargo_traffic_CTM_1990" localSheetId="9">[15]Global!#REF!</definedName>
    <definedName name="total_cargo_traffic_CTM_1990" localSheetId="2">[15]Global!#REF!</definedName>
    <definedName name="total_cargo_traffic_CTM_1990" localSheetId="26">[15]Global!#REF!</definedName>
    <definedName name="total_cargo_traffic_CTM_1990">[15]Global!#REF!</definedName>
    <definedName name="total_cargo_traffic_CTM_1991" localSheetId="4">[15]Global!#REF!</definedName>
    <definedName name="total_cargo_traffic_CTM_1991" localSheetId="15">[15]Global!#REF!</definedName>
    <definedName name="total_cargo_traffic_CTM_1991" localSheetId="22">[15]Global!#REF!</definedName>
    <definedName name="total_cargo_traffic_CTM_1991" localSheetId="5">[15]Global!#REF!</definedName>
    <definedName name="total_cargo_traffic_CTM_1991" localSheetId="9">[15]Global!#REF!</definedName>
    <definedName name="total_cargo_traffic_CTM_1991" localSheetId="2">[15]Global!#REF!</definedName>
    <definedName name="total_cargo_traffic_CTM_1991" localSheetId="26">[15]Global!#REF!</definedName>
    <definedName name="total_cargo_traffic_CTM_1991">[15]Global!#REF!</definedName>
    <definedName name="total_cargo_traffic_CTM_1992" localSheetId="4">[15]Global!#REF!</definedName>
    <definedName name="total_cargo_traffic_CTM_1992" localSheetId="15">[15]Global!#REF!</definedName>
    <definedName name="total_cargo_traffic_CTM_1992" localSheetId="22">[15]Global!#REF!</definedName>
    <definedName name="total_cargo_traffic_CTM_1992" localSheetId="5">[15]Global!#REF!</definedName>
    <definedName name="total_cargo_traffic_CTM_1992" localSheetId="9">[15]Global!#REF!</definedName>
    <definedName name="total_cargo_traffic_CTM_1992" localSheetId="2">[15]Global!#REF!</definedName>
    <definedName name="total_cargo_traffic_CTM_1992" localSheetId="26">[15]Global!#REF!</definedName>
    <definedName name="total_cargo_traffic_CTM_1992">[15]Global!#REF!</definedName>
    <definedName name="total_cargo_traffic_CTM_1993" localSheetId="4">[15]Global!#REF!</definedName>
    <definedName name="total_cargo_traffic_CTM_1993" localSheetId="15">[15]Global!#REF!</definedName>
    <definedName name="total_cargo_traffic_CTM_1993" localSheetId="22">[15]Global!#REF!</definedName>
    <definedName name="total_cargo_traffic_CTM_1993" localSheetId="5">[15]Global!#REF!</definedName>
    <definedName name="total_cargo_traffic_CTM_1993" localSheetId="9">[15]Global!#REF!</definedName>
    <definedName name="total_cargo_traffic_CTM_1993" localSheetId="2">[15]Global!#REF!</definedName>
    <definedName name="total_cargo_traffic_CTM_1993" localSheetId="26">[15]Global!#REF!</definedName>
    <definedName name="total_cargo_traffic_CTM_1993">[15]Global!#REF!</definedName>
    <definedName name="total_cargo_traffic_CTM_1994" localSheetId="4">[15]Global!#REF!</definedName>
    <definedName name="total_cargo_traffic_CTM_1994" localSheetId="15">[15]Global!#REF!</definedName>
    <definedName name="total_cargo_traffic_CTM_1994" localSheetId="22">[15]Global!#REF!</definedName>
    <definedName name="total_cargo_traffic_CTM_1994" localSheetId="5">[15]Global!#REF!</definedName>
    <definedName name="total_cargo_traffic_CTM_1994" localSheetId="9">[15]Global!#REF!</definedName>
    <definedName name="total_cargo_traffic_CTM_1994" localSheetId="2">[15]Global!#REF!</definedName>
    <definedName name="total_cargo_traffic_CTM_1994" localSheetId="26">[15]Global!#REF!</definedName>
    <definedName name="total_cargo_traffic_CTM_1994">[15]Global!#REF!</definedName>
    <definedName name="total_cargo_traffic_CTM_1995" localSheetId="4">[15]Global!#REF!</definedName>
    <definedName name="total_cargo_traffic_CTM_1995" localSheetId="15">[15]Global!#REF!</definedName>
    <definedName name="total_cargo_traffic_CTM_1995" localSheetId="22">[15]Global!#REF!</definedName>
    <definedName name="total_cargo_traffic_CTM_1995" localSheetId="5">[15]Global!#REF!</definedName>
    <definedName name="total_cargo_traffic_CTM_1995" localSheetId="9">[15]Global!#REF!</definedName>
    <definedName name="total_cargo_traffic_CTM_1995" localSheetId="2">[15]Global!#REF!</definedName>
    <definedName name="total_cargo_traffic_CTM_1995" localSheetId="26">[15]Global!#REF!</definedName>
    <definedName name="total_cargo_traffic_CTM_1995">[15]Global!#REF!</definedName>
    <definedName name="total_cargo_traffic_CTM_1996" localSheetId="4">[15]Global!#REF!</definedName>
    <definedName name="total_cargo_traffic_CTM_1996" localSheetId="15">[15]Global!#REF!</definedName>
    <definedName name="total_cargo_traffic_CTM_1996" localSheetId="22">[15]Global!#REF!</definedName>
    <definedName name="total_cargo_traffic_CTM_1996" localSheetId="5">[15]Global!#REF!</definedName>
    <definedName name="total_cargo_traffic_CTM_1996" localSheetId="9">[15]Global!#REF!</definedName>
    <definedName name="total_cargo_traffic_CTM_1996" localSheetId="2">[15]Global!#REF!</definedName>
    <definedName name="total_cargo_traffic_CTM_1996" localSheetId="26">[15]Global!#REF!</definedName>
    <definedName name="total_cargo_traffic_CTM_1996">[15]Global!#REF!</definedName>
    <definedName name="total_cargo_traffic_CTM_1997" localSheetId="4">[15]Global!#REF!</definedName>
    <definedName name="total_cargo_traffic_CTM_1997" localSheetId="15">[15]Global!#REF!</definedName>
    <definedName name="total_cargo_traffic_CTM_1997" localSheetId="22">[15]Global!#REF!</definedName>
    <definedName name="total_cargo_traffic_CTM_1997" localSheetId="5">[15]Global!#REF!</definedName>
    <definedName name="total_cargo_traffic_CTM_1997" localSheetId="9">[15]Global!#REF!</definedName>
    <definedName name="total_cargo_traffic_CTM_1997" localSheetId="2">[15]Global!#REF!</definedName>
    <definedName name="total_cargo_traffic_CTM_1997" localSheetId="26">[15]Global!#REF!</definedName>
    <definedName name="total_cargo_traffic_CTM_1997">[15]Global!#REF!</definedName>
    <definedName name="total_cargo_traffic_CTM_1998" localSheetId="4">[15]Global!#REF!</definedName>
    <definedName name="total_cargo_traffic_CTM_1998" localSheetId="15">[15]Global!#REF!</definedName>
    <definedName name="total_cargo_traffic_CTM_1998" localSheetId="22">[15]Global!#REF!</definedName>
    <definedName name="total_cargo_traffic_CTM_1998" localSheetId="5">[15]Global!#REF!</definedName>
    <definedName name="total_cargo_traffic_CTM_1998" localSheetId="9">[15]Global!#REF!</definedName>
    <definedName name="total_cargo_traffic_CTM_1998" localSheetId="2">[15]Global!#REF!</definedName>
    <definedName name="total_cargo_traffic_CTM_1998" localSheetId="26">[15]Global!#REF!</definedName>
    <definedName name="total_cargo_traffic_CTM_1998">[15]Global!#REF!</definedName>
    <definedName name="total_cargo_traffic_CTM_1999" localSheetId="4">[15]Global!#REF!</definedName>
    <definedName name="total_cargo_traffic_CTM_1999" localSheetId="15">[15]Global!#REF!</definedName>
    <definedName name="total_cargo_traffic_CTM_1999" localSheetId="22">[15]Global!#REF!</definedName>
    <definedName name="total_cargo_traffic_CTM_1999" localSheetId="5">[15]Global!#REF!</definedName>
    <definedName name="total_cargo_traffic_CTM_1999" localSheetId="9">[15]Global!#REF!</definedName>
    <definedName name="total_cargo_traffic_CTM_1999" localSheetId="2">[15]Global!#REF!</definedName>
    <definedName name="total_cargo_traffic_CTM_1999" localSheetId="26">[15]Global!#REF!</definedName>
    <definedName name="total_cargo_traffic_CTM_1999">[15]Global!#REF!</definedName>
    <definedName name="total_cargo_traffic_CTM_2000" localSheetId="4">[15]Global!#REF!</definedName>
    <definedName name="total_cargo_traffic_CTM_2000" localSheetId="15">[15]Global!#REF!</definedName>
    <definedName name="total_cargo_traffic_CTM_2000" localSheetId="22">[15]Global!#REF!</definedName>
    <definedName name="total_cargo_traffic_CTM_2000" localSheetId="5">[15]Global!#REF!</definedName>
    <definedName name="total_cargo_traffic_CTM_2000" localSheetId="9">[15]Global!#REF!</definedName>
    <definedName name="total_cargo_traffic_CTM_2000" localSheetId="2">[15]Global!#REF!</definedName>
    <definedName name="total_cargo_traffic_CTM_2000" localSheetId="26">[15]Global!#REF!</definedName>
    <definedName name="total_cargo_traffic_CTM_2000">[15]Global!#REF!</definedName>
    <definedName name="total_cargo_traffic_CTM_2001" localSheetId="4">[15]Global!#REF!</definedName>
    <definedName name="total_cargo_traffic_CTM_2001" localSheetId="15">[15]Global!#REF!</definedName>
    <definedName name="total_cargo_traffic_CTM_2001" localSheetId="22">[15]Global!#REF!</definedName>
    <definedName name="total_cargo_traffic_CTM_2001" localSheetId="5">[15]Global!#REF!</definedName>
    <definedName name="total_cargo_traffic_CTM_2001" localSheetId="9">[15]Global!#REF!</definedName>
    <definedName name="total_cargo_traffic_CTM_2001" localSheetId="2">[15]Global!#REF!</definedName>
    <definedName name="total_cargo_traffic_CTM_2001" localSheetId="26">[15]Global!#REF!</definedName>
    <definedName name="total_cargo_traffic_CTM_2001">[15]Global!#REF!</definedName>
    <definedName name="total_cargo_traffic_CTM_2002" localSheetId="4">[15]Global!#REF!</definedName>
    <definedName name="total_cargo_traffic_CTM_2002" localSheetId="15">[15]Global!#REF!</definedName>
    <definedName name="total_cargo_traffic_CTM_2002" localSheetId="22">[15]Global!#REF!</definedName>
    <definedName name="total_cargo_traffic_CTM_2002" localSheetId="5">[15]Global!#REF!</definedName>
    <definedName name="total_cargo_traffic_CTM_2002" localSheetId="9">[15]Global!#REF!</definedName>
    <definedName name="total_cargo_traffic_CTM_2002" localSheetId="2">[15]Global!#REF!</definedName>
    <definedName name="total_cargo_traffic_CTM_2002" localSheetId="26">[15]Global!#REF!</definedName>
    <definedName name="total_cargo_traffic_CTM_2002">[15]Global!#REF!</definedName>
    <definedName name="total_cargo_traffic_CTM_2003" localSheetId="4">[15]Global!#REF!</definedName>
    <definedName name="total_cargo_traffic_CTM_2003" localSheetId="15">[15]Global!#REF!</definedName>
    <definedName name="total_cargo_traffic_CTM_2003" localSheetId="22">[15]Global!#REF!</definedName>
    <definedName name="total_cargo_traffic_CTM_2003" localSheetId="5">[15]Global!#REF!</definedName>
    <definedName name="total_cargo_traffic_CTM_2003" localSheetId="9">[15]Global!#REF!</definedName>
    <definedName name="total_cargo_traffic_CTM_2003" localSheetId="2">[15]Global!#REF!</definedName>
    <definedName name="total_cargo_traffic_CTM_2003" localSheetId="26">[15]Global!#REF!</definedName>
    <definedName name="total_cargo_traffic_CTM_2003">[15]Global!#REF!</definedName>
    <definedName name="total_cargo_traffic_CTM_2004" localSheetId="4">[15]Global!#REF!</definedName>
    <definedName name="total_cargo_traffic_CTM_2004" localSheetId="15">[15]Global!#REF!</definedName>
    <definedName name="total_cargo_traffic_CTM_2004" localSheetId="22">[15]Global!#REF!</definedName>
    <definedName name="total_cargo_traffic_CTM_2004" localSheetId="5">[15]Global!#REF!</definedName>
    <definedName name="total_cargo_traffic_CTM_2004" localSheetId="9">[15]Global!#REF!</definedName>
    <definedName name="total_cargo_traffic_CTM_2004" localSheetId="2">[15]Global!#REF!</definedName>
    <definedName name="total_cargo_traffic_CTM_2004" localSheetId="26">[15]Global!#REF!</definedName>
    <definedName name="total_cargo_traffic_CTM_2004">[15]Global!#REF!</definedName>
    <definedName name="total_cargo_traffic_CTM_2005" localSheetId="4">[15]Global!#REF!</definedName>
    <definedName name="total_cargo_traffic_CTM_2005" localSheetId="15">[15]Global!#REF!</definedName>
    <definedName name="total_cargo_traffic_CTM_2005" localSheetId="22">[15]Global!#REF!</definedName>
    <definedName name="total_cargo_traffic_CTM_2005" localSheetId="5">[15]Global!#REF!</definedName>
    <definedName name="total_cargo_traffic_CTM_2005" localSheetId="9">[15]Global!#REF!</definedName>
    <definedName name="total_cargo_traffic_CTM_2005" localSheetId="2">[15]Global!#REF!</definedName>
    <definedName name="total_cargo_traffic_CTM_2005" localSheetId="26">[15]Global!#REF!</definedName>
    <definedName name="total_cargo_traffic_CTM_2005">[15]Global!#REF!</definedName>
    <definedName name="total_cargo_traffic_CTM_2006" localSheetId="4">[15]Global!#REF!</definedName>
    <definedName name="total_cargo_traffic_CTM_2006" localSheetId="15">[15]Global!#REF!</definedName>
    <definedName name="total_cargo_traffic_CTM_2006" localSheetId="22">[15]Global!#REF!</definedName>
    <definedName name="total_cargo_traffic_CTM_2006" localSheetId="5">[15]Global!#REF!</definedName>
    <definedName name="total_cargo_traffic_CTM_2006" localSheetId="9">[15]Global!#REF!</definedName>
    <definedName name="total_cargo_traffic_CTM_2006" localSheetId="2">[15]Global!#REF!</definedName>
    <definedName name="total_cargo_traffic_CTM_2006" localSheetId="26">[15]Global!#REF!</definedName>
    <definedName name="total_cargo_traffic_CTM_2006">[15]Global!#REF!</definedName>
    <definedName name="total_cargo_traffic_CTM_2007" localSheetId="4">[15]Global!#REF!</definedName>
    <definedName name="total_cargo_traffic_CTM_2007" localSheetId="15">[15]Global!#REF!</definedName>
    <definedName name="total_cargo_traffic_CTM_2007" localSheetId="22">[15]Global!#REF!</definedName>
    <definedName name="total_cargo_traffic_CTM_2007" localSheetId="5">[15]Global!#REF!</definedName>
    <definedName name="total_cargo_traffic_CTM_2007" localSheetId="9">[15]Global!#REF!</definedName>
    <definedName name="total_cargo_traffic_CTM_2007" localSheetId="2">[15]Global!#REF!</definedName>
    <definedName name="total_cargo_traffic_CTM_2007" localSheetId="26">[15]Global!#REF!</definedName>
    <definedName name="total_cargo_traffic_CTM_2007">[15]Global!#REF!</definedName>
    <definedName name="total_cargo_traffic_CTM_2008" localSheetId="4">[15]Global!#REF!</definedName>
    <definedName name="total_cargo_traffic_CTM_2008" localSheetId="15">[15]Global!#REF!</definedName>
    <definedName name="total_cargo_traffic_CTM_2008" localSheetId="22">[15]Global!#REF!</definedName>
    <definedName name="total_cargo_traffic_CTM_2008" localSheetId="5">[15]Global!#REF!</definedName>
    <definedName name="total_cargo_traffic_CTM_2008" localSheetId="9">[15]Global!#REF!</definedName>
    <definedName name="total_cargo_traffic_CTM_2008" localSheetId="2">[15]Global!#REF!</definedName>
    <definedName name="total_cargo_traffic_CTM_2008" localSheetId="26">[15]Global!#REF!</definedName>
    <definedName name="total_cargo_traffic_CTM_2008">[15]Global!#REF!</definedName>
    <definedName name="total_cargo_traffic_CTM_2009" localSheetId="4">[15]Global!#REF!</definedName>
    <definedName name="total_cargo_traffic_CTM_2009" localSheetId="15">[15]Global!#REF!</definedName>
    <definedName name="total_cargo_traffic_CTM_2009" localSheetId="22">[15]Global!#REF!</definedName>
    <definedName name="total_cargo_traffic_CTM_2009" localSheetId="5">[15]Global!#REF!</definedName>
    <definedName name="total_cargo_traffic_CTM_2009" localSheetId="9">[15]Global!#REF!</definedName>
    <definedName name="total_cargo_traffic_CTM_2009" localSheetId="2">[15]Global!#REF!</definedName>
    <definedName name="total_cargo_traffic_CTM_2009" localSheetId="26">[15]Global!#REF!</definedName>
    <definedName name="total_cargo_traffic_CTM_2009">[15]Global!#REF!</definedName>
    <definedName name="total_cargo_traffic_CTM_2010" localSheetId="4">[15]Global!#REF!</definedName>
    <definedName name="total_cargo_traffic_CTM_2010" localSheetId="15">[15]Global!#REF!</definedName>
    <definedName name="total_cargo_traffic_CTM_2010" localSheetId="22">[15]Global!#REF!</definedName>
    <definedName name="total_cargo_traffic_CTM_2010" localSheetId="5">[15]Global!#REF!</definedName>
    <definedName name="total_cargo_traffic_CTM_2010" localSheetId="9">[15]Global!#REF!</definedName>
    <definedName name="total_cargo_traffic_CTM_2010" localSheetId="2">[15]Global!#REF!</definedName>
    <definedName name="total_cargo_traffic_CTM_2010" localSheetId="26">[15]Global!#REF!</definedName>
    <definedName name="total_cargo_traffic_CTM_2010">[15]Global!#REF!</definedName>
    <definedName name="total_cargo_traffic_CTM_comm" localSheetId="4">[15]Global!#REF!</definedName>
    <definedName name="total_cargo_traffic_CTM_comm" localSheetId="15">[15]Global!#REF!</definedName>
    <definedName name="total_cargo_traffic_CTM_comm" localSheetId="22">[15]Global!#REF!</definedName>
    <definedName name="total_cargo_traffic_CTM_comm" localSheetId="5">[15]Global!#REF!</definedName>
    <definedName name="total_cargo_traffic_CTM_comm" localSheetId="9">[15]Global!#REF!</definedName>
    <definedName name="total_cargo_traffic_CTM_comm" localSheetId="2">[15]Global!#REF!</definedName>
    <definedName name="total_cargo_traffic_CTM_comm" localSheetId="26">[15]Global!#REF!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5">[8]Forecasts_VDF!#REF!</definedName>
    <definedName name="Total_COS_net_DnA_fore" localSheetId="22">[8]Forecasts_VDF!#REF!</definedName>
    <definedName name="Total_COS_net_DnA_fore" localSheetId="5">[8]Forecasts_VDF!#REF!</definedName>
    <definedName name="Total_COS_net_DnA_fore" localSheetId="9">[8]Forecasts_VDF!#REF!</definedName>
    <definedName name="Total_COS_net_DnA_fore" localSheetId="2">[8]Forecasts_VDF!#REF!</definedName>
    <definedName name="Total_COS_net_DnA_fore" localSheetId="26">[8]Forecasts_VDF!#REF!</definedName>
    <definedName name="Total_COS_net_DnA_fore">[8]Forecasts_VDF!#REF!</definedName>
    <definedName name="total_costs_ex_fuel_depr_per_ASK_1985" localSheetId="4">[15]Global!#REF!</definedName>
    <definedName name="total_costs_ex_fuel_depr_per_ASK_1985" localSheetId="15">[15]Global!#REF!</definedName>
    <definedName name="total_costs_ex_fuel_depr_per_ASK_1985" localSheetId="22">[15]Global!#REF!</definedName>
    <definedName name="total_costs_ex_fuel_depr_per_ASK_1985" localSheetId="5">[15]Global!#REF!</definedName>
    <definedName name="total_costs_ex_fuel_depr_per_ASK_1985" localSheetId="9">[15]Global!#REF!</definedName>
    <definedName name="total_costs_ex_fuel_depr_per_ASK_1985" localSheetId="2">[15]Global!#REF!</definedName>
    <definedName name="total_costs_ex_fuel_depr_per_ASK_1985" localSheetId="26">[15]Global!#REF!</definedName>
    <definedName name="total_costs_ex_fuel_depr_per_ASK_1985">[15]Global!#REF!</definedName>
    <definedName name="total_costs_ex_fuel_depr_per_ASK_1986" localSheetId="4">[15]Global!#REF!</definedName>
    <definedName name="total_costs_ex_fuel_depr_per_ASK_1986" localSheetId="15">[15]Global!#REF!</definedName>
    <definedName name="total_costs_ex_fuel_depr_per_ASK_1986" localSheetId="22">[15]Global!#REF!</definedName>
    <definedName name="total_costs_ex_fuel_depr_per_ASK_1986" localSheetId="5">[15]Global!#REF!</definedName>
    <definedName name="total_costs_ex_fuel_depr_per_ASK_1986" localSheetId="9">[15]Global!#REF!</definedName>
    <definedName name="total_costs_ex_fuel_depr_per_ASK_1986" localSheetId="2">[15]Global!#REF!</definedName>
    <definedName name="total_costs_ex_fuel_depr_per_ASK_1986" localSheetId="26">[15]Global!#REF!</definedName>
    <definedName name="total_costs_ex_fuel_depr_per_ASK_1986">[15]Global!#REF!</definedName>
    <definedName name="total_costs_ex_fuel_depr_per_ASK_1987" localSheetId="4">[15]Global!#REF!</definedName>
    <definedName name="total_costs_ex_fuel_depr_per_ASK_1987" localSheetId="15">[15]Global!#REF!</definedName>
    <definedName name="total_costs_ex_fuel_depr_per_ASK_1987" localSheetId="22">[15]Global!#REF!</definedName>
    <definedName name="total_costs_ex_fuel_depr_per_ASK_1987" localSheetId="5">[15]Global!#REF!</definedName>
    <definedName name="total_costs_ex_fuel_depr_per_ASK_1987" localSheetId="9">[15]Global!#REF!</definedName>
    <definedName name="total_costs_ex_fuel_depr_per_ASK_1987" localSheetId="2">[15]Global!#REF!</definedName>
    <definedName name="total_costs_ex_fuel_depr_per_ASK_1987" localSheetId="26">[15]Global!#REF!</definedName>
    <definedName name="total_costs_ex_fuel_depr_per_ASK_1987">[15]Global!#REF!</definedName>
    <definedName name="total_costs_ex_fuel_depr_per_ASK_1988" localSheetId="4">[15]Global!#REF!</definedName>
    <definedName name="total_costs_ex_fuel_depr_per_ASK_1988" localSheetId="15">[15]Global!#REF!</definedName>
    <definedName name="total_costs_ex_fuel_depr_per_ASK_1988" localSheetId="22">[15]Global!#REF!</definedName>
    <definedName name="total_costs_ex_fuel_depr_per_ASK_1988" localSheetId="5">[15]Global!#REF!</definedName>
    <definedName name="total_costs_ex_fuel_depr_per_ASK_1988" localSheetId="9">[15]Global!#REF!</definedName>
    <definedName name="total_costs_ex_fuel_depr_per_ASK_1988" localSheetId="2">[15]Global!#REF!</definedName>
    <definedName name="total_costs_ex_fuel_depr_per_ASK_1988" localSheetId="26">[15]Global!#REF!</definedName>
    <definedName name="total_costs_ex_fuel_depr_per_ASK_1988">[15]Global!#REF!</definedName>
    <definedName name="total_costs_ex_fuel_depr_per_ASK_1989" localSheetId="4">[15]Global!#REF!</definedName>
    <definedName name="total_costs_ex_fuel_depr_per_ASK_1989" localSheetId="15">[15]Global!#REF!</definedName>
    <definedName name="total_costs_ex_fuel_depr_per_ASK_1989" localSheetId="22">[15]Global!#REF!</definedName>
    <definedName name="total_costs_ex_fuel_depr_per_ASK_1989" localSheetId="5">[15]Global!#REF!</definedName>
    <definedName name="total_costs_ex_fuel_depr_per_ASK_1989" localSheetId="9">[15]Global!#REF!</definedName>
    <definedName name="total_costs_ex_fuel_depr_per_ASK_1989" localSheetId="2">[15]Global!#REF!</definedName>
    <definedName name="total_costs_ex_fuel_depr_per_ASK_1989" localSheetId="26">[15]Global!#REF!</definedName>
    <definedName name="total_costs_ex_fuel_depr_per_ASK_1989">[15]Global!#REF!</definedName>
    <definedName name="total_costs_ex_fuel_depr_per_ASK_1990" localSheetId="4">[15]Global!#REF!</definedName>
    <definedName name="total_costs_ex_fuel_depr_per_ASK_1990" localSheetId="15">[15]Global!#REF!</definedName>
    <definedName name="total_costs_ex_fuel_depr_per_ASK_1990" localSheetId="22">[15]Global!#REF!</definedName>
    <definedName name="total_costs_ex_fuel_depr_per_ASK_1990" localSheetId="5">[15]Global!#REF!</definedName>
    <definedName name="total_costs_ex_fuel_depr_per_ASK_1990" localSheetId="9">[15]Global!#REF!</definedName>
    <definedName name="total_costs_ex_fuel_depr_per_ASK_1990" localSheetId="2">[15]Global!#REF!</definedName>
    <definedName name="total_costs_ex_fuel_depr_per_ASK_1990" localSheetId="26">[15]Global!#REF!</definedName>
    <definedName name="total_costs_ex_fuel_depr_per_ASK_1990">[15]Global!#REF!</definedName>
    <definedName name="total_costs_ex_fuel_depr_per_ASK_1991" localSheetId="4">[15]Global!#REF!</definedName>
    <definedName name="total_costs_ex_fuel_depr_per_ASK_1991" localSheetId="15">[15]Global!#REF!</definedName>
    <definedName name="total_costs_ex_fuel_depr_per_ASK_1991" localSheetId="22">[15]Global!#REF!</definedName>
    <definedName name="total_costs_ex_fuel_depr_per_ASK_1991" localSheetId="5">[15]Global!#REF!</definedName>
    <definedName name="total_costs_ex_fuel_depr_per_ASK_1991" localSheetId="9">[15]Global!#REF!</definedName>
    <definedName name="total_costs_ex_fuel_depr_per_ASK_1991" localSheetId="2">[15]Global!#REF!</definedName>
    <definedName name="total_costs_ex_fuel_depr_per_ASK_1991" localSheetId="26">[15]Global!#REF!</definedName>
    <definedName name="total_costs_ex_fuel_depr_per_ASK_1991">[15]Global!#REF!</definedName>
    <definedName name="total_costs_ex_fuel_depr_per_ASK_1992" localSheetId="4">[15]Global!#REF!</definedName>
    <definedName name="total_costs_ex_fuel_depr_per_ASK_1992" localSheetId="15">[15]Global!#REF!</definedName>
    <definedName name="total_costs_ex_fuel_depr_per_ASK_1992" localSheetId="22">[15]Global!#REF!</definedName>
    <definedName name="total_costs_ex_fuel_depr_per_ASK_1992" localSheetId="5">[15]Global!#REF!</definedName>
    <definedName name="total_costs_ex_fuel_depr_per_ASK_1992" localSheetId="9">[15]Global!#REF!</definedName>
    <definedName name="total_costs_ex_fuel_depr_per_ASK_1992" localSheetId="2">[15]Global!#REF!</definedName>
    <definedName name="total_costs_ex_fuel_depr_per_ASK_1992" localSheetId="26">[15]Global!#REF!</definedName>
    <definedName name="total_costs_ex_fuel_depr_per_ASK_1992">[15]Global!#REF!</definedName>
    <definedName name="total_costs_ex_fuel_depr_per_ASK_1993" localSheetId="4">[15]Global!#REF!</definedName>
    <definedName name="total_costs_ex_fuel_depr_per_ASK_1993" localSheetId="15">[15]Global!#REF!</definedName>
    <definedName name="total_costs_ex_fuel_depr_per_ASK_1993" localSheetId="22">[15]Global!#REF!</definedName>
    <definedName name="total_costs_ex_fuel_depr_per_ASK_1993" localSheetId="5">[15]Global!#REF!</definedName>
    <definedName name="total_costs_ex_fuel_depr_per_ASK_1993" localSheetId="9">[15]Global!#REF!</definedName>
    <definedName name="total_costs_ex_fuel_depr_per_ASK_1993" localSheetId="2">[15]Global!#REF!</definedName>
    <definedName name="total_costs_ex_fuel_depr_per_ASK_1993" localSheetId="26">[15]Global!#REF!</definedName>
    <definedName name="total_costs_ex_fuel_depr_per_ASK_1993">[15]Global!#REF!</definedName>
    <definedName name="total_costs_ex_fuel_depr_per_ASK_1994" localSheetId="4">[15]Global!#REF!</definedName>
    <definedName name="total_costs_ex_fuel_depr_per_ASK_1994" localSheetId="15">[15]Global!#REF!</definedName>
    <definedName name="total_costs_ex_fuel_depr_per_ASK_1994" localSheetId="22">[15]Global!#REF!</definedName>
    <definedName name="total_costs_ex_fuel_depr_per_ASK_1994" localSheetId="5">[15]Global!#REF!</definedName>
    <definedName name="total_costs_ex_fuel_depr_per_ASK_1994" localSheetId="9">[15]Global!#REF!</definedName>
    <definedName name="total_costs_ex_fuel_depr_per_ASK_1994" localSheetId="2">[15]Global!#REF!</definedName>
    <definedName name="total_costs_ex_fuel_depr_per_ASK_1994" localSheetId="26">[15]Global!#REF!</definedName>
    <definedName name="total_costs_ex_fuel_depr_per_ASK_1994">[15]Global!#REF!</definedName>
    <definedName name="total_costs_ex_fuel_depr_per_ASK_1995" localSheetId="4">[15]Global!#REF!</definedName>
    <definedName name="total_costs_ex_fuel_depr_per_ASK_1995" localSheetId="15">[15]Global!#REF!</definedName>
    <definedName name="total_costs_ex_fuel_depr_per_ASK_1995" localSheetId="22">[15]Global!#REF!</definedName>
    <definedName name="total_costs_ex_fuel_depr_per_ASK_1995" localSheetId="5">[15]Global!#REF!</definedName>
    <definedName name="total_costs_ex_fuel_depr_per_ASK_1995" localSheetId="9">[15]Global!#REF!</definedName>
    <definedName name="total_costs_ex_fuel_depr_per_ASK_1995" localSheetId="2">[15]Global!#REF!</definedName>
    <definedName name="total_costs_ex_fuel_depr_per_ASK_1995" localSheetId="26">[15]Global!#REF!</definedName>
    <definedName name="total_costs_ex_fuel_depr_per_ASK_1995">[15]Global!#REF!</definedName>
    <definedName name="total_costs_ex_fuel_depr_per_ASK_1996" localSheetId="4">[15]Global!#REF!</definedName>
    <definedName name="total_costs_ex_fuel_depr_per_ASK_1996" localSheetId="15">[15]Global!#REF!</definedName>
    <definedName name="total_costs_ex_fuel_depr_per_ASK_1996" localSheetId="22">[15]Global!#REF!</definedName>
    <definedName name="total_costs_ex_fuel_depr_per_ASK_1996" localSheetId="5">[15]Global!#REF!</definedName>
    <definedName name="total_costs_ex_fuel_depr_per_ASK_1996" localSheetId="9">[15]Global!#REF!</definedName>
    <definedName name="total_costs_ex_fuel_depr_per_ASK_1996" localSheetId="2">[15]Global!#REF!</definedName>
    <definedName name="total_costs_ex_fuel_depr_per_ASK_1996" localSheetId="26">[15]Global!#REF!</definedName>
    <definedName name="total_costs_ex_fuel_depr_per_ASK_1996">[15]Global!#REF!</definedName>
    <definedName name="total_costs_ex_fuel_depr_per_ASK_1997" localSheetId="4">[15]Global!#REF!</definedName>
    <definedName name="total_costs_ex_fuel_depr_per_ASK_1997" localSheetId="15">[15]Global!#REF!</definedName>
    <definedName name="total_costs_ex_fuel_depr_per_ASK_1997" localSheetId="22">[15]Global!#REF!</definedName>
    <definedName name="total_costs_ex_fuel_depr_per_ASK_1997" localSheetId="5">[15]Global!#REF!</definedName>
    <definedName name="total_costs_ex_fuel_depr_per_ASK_1997" localSheetId="9">[15]Global!#REF!</definedName>
    <definedName name="total_costs_ex_fuel_depr_per_ASK_1997" localSheetId="2">[15]Global!#REF!</definedName>
    <definedName name="total_costs_ex_fuel_depr_per_ASK_1997" localSheetId="26">[15]Global!#REF!</definedName>
    <definedName name="total_costs_ex_fuel_depr_per_ASK_1997">[15]Global!#REF!</definedName>
    <definedName name="total_costs_ex_fuel_depr_per_ASK_1998" localSheetId="4">[15]Global!#REF!</definedName>
    <definedName name="total_costs_ex_fuel_depr_per_ASK_1998" localSheetId="15">[15]Global!#REF!</definedName>
    <definedName name="total_costs_ex_fuel_depr_per_ASK_1998" localSheetId="22">[15]Global!#REF!</definedName>
    <definedName name="total_costs_ex_fuel_depr_per_ASK_1998" localSheetId="5">[15]Global!#REF!</definedName>
    <definedName name="total_costs_ex_fuel_depr_per_ASK_1998" localSheetId="9">[15]Global!#REF!</definedName>
    <definedName name="total_costs_ex_fuel_depr_per_ASK_1998" localSheetId="2">[15]Global!#REF!</definedName>
    <definedName name="total_costs_ex_fuel_depr_per_ASK_1998" localSheetId="26">[15]Global!#REF!</definedName>
    <definedName name="total_costs_ex_fuel_depr_per_ASK_1998">[15]Global!#REF!</definedName>
    <definedName name="total_costs_ex_fuel_depr_per_ASK_1999" localSheetId="4">[15]Global!#REF!</definedName>
    <definedName name="total_costs_ex_fuel_depr_per_ASK_1999" localSheetId="15">[15]Global!#REF!</definedName>
    <definedName name="total_costs_ex_fuel_depr_per_ASK_1999" localSheetId="22">[15]Global!#REF!</definedName>
    <definedName name="total_costs_ex_fuel_depr_per_ASK_1999" localSheetId="5">[15]Global!#REF!</definedName>
    <definedName name="total_costs_ex_fuel_depr_per_ASK_1999" localSheetId="9">[15]Global!#REF!</definedName>
    <definedName name="total_costs_ex_fuel_depr_per_ASK_1999" localSheetId="2">[15]Global!#REF!</definedName>
    <definedName name="total_costs_ex_fuel_depr_per_ASK_1999" localSheetId="26">[15]Global!#REF!</definedName>
    <definedName name="total_costs_ex_fuel_depr_per_ASK_1999">[15]Global!#REF!</definedName>
    <definedName name="total_costs_ex_fuel_depr_per_ASK_2000" localSheetId="4">[15]Global!#REF!</definedName>
    <definedName name="total_costs_ex_fuel_depr_per_ASK_2000" localSheetId="15">[15]Global!#REF!</definedName>
    <definedName name="total_costs_ex_fuel_depr_per_ASK_2000" localSheetId="22">[15]Global!#REF!</definedName>
    <definedName name="total_costs_ex_fuel_depr_per_ASK_2000" localSheetId="5">[15]Global!#REF!</definedName>
    <definedName name="total_costs_ex_fuel_depr_per_ASK_2000" localSheetId="9">[15]Global!#REF!</definedName>
    <definedName name="total_costs_ex_fuel_depr_per_ASK_2000" localSheetId="2">[15]Global!#REF!</definedName>
    <definedName name="total_costs_ex_fuel_depr_per_ASK_2000" localSheetId="26">[15]Global!#REF!</definedName>
    <definedName name="total_costs_ex_fuel_depr_per_ASK_2000">[15]Global!#REF!</definedName>
    <definedName name="total_costs_ex_fuel_depr_per_ASK_2001" localSheetId="4">[15]Global!#REF!</definedName>
    <definedName name="total_costs_ex_fuel_depr_per_ASK_2001" localSheetId="15">[15]Global!#REF!</definedName>
    <definedName name="total_costs_ex_fuel_depr_per_ASK_2001" localSheetId="22">[15]Global!#REF!</definedName>
    <definedName name="total_costs_ex_fuel_depr_per_ASK_2001" localSheetId="5">[15]Global!#REF!</definedName>
    <definedName name="total_costs_ex_fuel_depr_per_ASK_2001" localSheetId="9">[15]Global!#REF!</definedName>
    <definedName name="total_costs_ex_fuel_depr_per_ASK_2001" localSheetId="2">[15]Global!#REF!</definedName>
    <definedName name="total_costs_ex_fuel_depr_per_ASK_2001" localSheetId="26">[15]Global!#REF!</definedName>
    <definedName name="total_costs_ex_fuel_depr_per_ASK_2001">[15]Global!#REF!</definedName>
    <definedName name="total_costs_ex_fuel_depr_per_ASK_2002" localSheetId="4">[15]Global!#REF!</definedName>
    <definedName name="total_costs_ex_fuel_depr_per_ASK_2002" localSheetId="15">[15]Global!#REF!</definedName>
    <definedName name="total_costs_ex_fuel_depr_per_ASK_2002" localSheetId="22">[15]Global!#REF!</definedName>
    <definedName name="total_costs_ex_fuel_depr_per_ASK_2002" localSheetId="5">[15]Global!#REF!</definedName>
    <definedName name="total_costs_ex_fuel_depr_per_ASK_2002" localSheetId="9">[15]Global!#REF!</definedName>
    <definedName name="total_costs_ex_fuel_depr_per_ASK_2002" localSheetId="2">[15]Global!#REF!</definedName>
    <definedName name="total_costs_ex_fuel_depr_per_ASK_2002" localSheetId="26">[15]Global!#REF!</definedName>
    <definedName name="total_costs_ex_fuel_depr_per_ASK_2002">[15]Global!#REF!</definedName>
    <definedName name="total_costs_ex_fuel_depr_per_ASK_2003" localSheetId="4">[15]Global!#REF!</definedName>
    <definedName name="total_costs_ex_fuel_depr_per_ASK_2003" localSheetId="15">[15]Global!#REF!</definedName>
    <definedName name="total_costs_ex_fuel_depr_per_ASK_2003" localSheetId="22">[15]Global!#REF!</definedName>
    <definedName name="total_costs_ex_fuel_depr_per_ASK_2003" localSheetId="5">[15]Global!#REF!</definedName>
    <definedName name="total_costs_ex_fuel_depr_per_ASK_2003" localSheetId="9">[15]Global!#REF!</definedName>
    <definedName name="total_costs_ex_fuel_depr_per_ASK_2003" localSheetId="2">[15]Global!#REF!</definedName>
    <definedName name="total_costs_ex_fuel_depr_per_ASK_2003" localSheetId="26">[15]Global!#REF!</definedName>
    <definedName name="total_costs_ex_fuel_depr_per_ASK_2003">[15]Global!#REF!</definedName>
    <definedName name="total_costs_ex_fuel_depr_per_ASK_2004" localSheetId="4">[15]Global!#REF!</definedName>
    <definedName name="total_costs_ex_fuel_depr_per_ASK_2004" localSheetId="15">[15]Global!#REF!</definedName>
    <definedName name="total_costs_ex_fuel_depr_per_ASK_2004" localSheetId="22">[15]Global!#REF!</definedName>
    <definedName name="total_costs_ex_fuel_depr_per_ASK_2004" localSheetId="5">[15]Global!#REF!</definedName>
    <definedName name="total_costs_ex_fuel_depr_per_ASK_2004" localSheetId="9">[15]Global!#REF!</definedName>
    <definedName name="total_costs_ex_fuel_depr_per_ASK_2004" localSheetId="2">[15]Global!#REF!</definedName>
    <definedName name="total_costs_ex_fuel_depr_per_ASK_2004" localSheetId="26">[15]Global!#REF!</definedName>
    <definedName name="total_costs_ex_fuel_depr_per_ASK_2004">[15]Global!#REF!</definedName>
    <definedName name="total_costs_ex_fuel_depr_per_ASK_2005" localSheetId="4">[15]Global!#REF!</definedName>
    <definedName name="total_costs_ex_fuel_depr_per_ASK_2005" localSheetId="15">[15]Global!#REF!</definedName>
    <definedName name="total_costs_ex_fuel_depr_per_ASK_2005" localSheetId="22">[15]Global!#REF!</definedName>
    <definedName name="total_costs_ex_fuel_depr_per_ASK_2005" localSheetId="5">[15]Global!#REF!</definedName>
    <definedName name="total_costs_ex_fuel_depr_per_ASK_2005" localSheetId="9">[15]Global!#REF!</definedName>
    <definedName name="total_costs_ex_fuel_depr_per_ASK_2005" localSheetId="2">[15]Global!#REF!</definedName>
    <definedName name="total_costs_ex_fuel_depr_per_ASK_2005" localSheetId="26">[15]Global!#REF!</definedName>
    <definedName name="total_costs_ex_fuel_depr_per_ASK_2005">[15]Global!#REF!</definedName>
    <definedName name="total_costs_ex_fuel_depr_per_ASK_2006" localSheetId="4">[15]Global!#REF!</definedName>
    <definedName name="total_costs_ex_fuel_depr_per_ASK_2006" localSheetId="15">[15]Global!#REF!</definedName>
    <definedName name="total_costs_ex_fuel_depr_per_ASK_2006" localSheetId="22">[15]Global!#REF!</definedName>
    <definedName name="total_costs_ex_fuel_depr_per_ASK_2006" localSheetId="5">[15]Global!#REF!</definedName>
    <definedName name="total_costs_ex_fuel_depr_per_ASK_2006" localSheetId="9">[15]Global!#REF!</definedName>
    <definedName name="total_costs_ex_fuel_depr_per_ASK_2006" localSheetId="2">[15]Global!#REF!</definedName>
    <definedName name="total_costs_ex_fuel_depr_per_ASK_2006" localSheetId="26">[15]Global!#REF!</definedName>
    <definedName name="total_costs_ex_fuel_depr_per_ASK_2006">[15]Global!#REF!</definedName>
    <definedName name="total_costs_ex_fuel_depr_per_ASK_2007" localSheetId="4">[15]Global!#REF!</definedName>
    <definedName name="total_costs_ex_fuel_depr_per_ASK_2007" localSheetId="15">[15]Global!#REF!</definedName>
    <definedName name="total_costs_ex_fuel_depr_per_ASK_2007" localSheetId="22">[15]Global!#REF!</definedName>
    <definedName name="total_costs_ex_fuel_depr_per_ASK_2007" localSheetId="5">[15]Global!#REF!</definedName>
    <definedName name="total_costs_ex_fuel_depr_per_ASK_2007" localSheetId="9">[15]Global!#REF!</definedName>
    <definedName name="total_costs_ex_fuel_depr_per_ASK_2007" localSheetId="2">[15]Global!#REF!</definedName>
    <definedName name="total_costs_ex_fuel_depr_per_ASK_2007" localSheetId="26">[15]Global!#REF!</definedName>
    <definedName name="total_costs_ex_fuel_depr_per_ASK_2007">[15]Global!#REF!</definedName>
    <definedName name="total_costs_ex_fuel_depr_per_ASK_2008" localSheetId="4">[15]Global!#REF!</definedName>
    <definedName name="total_costs_ex_fuel_depr_per_ASK_2008" localSheetId="15">[15]Global!#REF!</definedName>
    <definedName name="total_costs_ex_fuel_depr_per_ASK_2008" localSheetId="22">[15]Global!#REF!</definedName>
    <definedName name="total_costs_ex_fuel_depr_per_ASK_2008" localSheetId="5">[15]Global!#REF!</definedName>
    <definedName name="total_costs_ex_fuel_depr_per_ASK_2008" localSheetId="9">[15]Global!#REF!</definedName>
    <definedName name="total_costs_ex_fuel_depr_per_ASK_2008" localSheetId="2">[15]Global!#REF!</definedName>
    <definedName name="total_costs_ex_fuel_depr_per_ASK_2008" localSheetId="26">[15]Global!#REF!</definedName>
    <definedName name="total_costs_ex_fuel_depr_per_ASK_2008">[15]Global!#REF!</definedName>
    <definedName name="total_costs_ex_fuel_depr_per_ASK_2009" localSheetId="4">[15]Global!#REF!</definedName>
    <definedName name="total_costs_ex_fuel_depr_per_ASK_2009" localSheetId="15">[15]Global!#REF!</definedName>
    <definedName name="total_costs_ex_fuel_depr_per_ASK_2009" localSheetId="22">[15]Global!#REF!</definedName>
    <definedName name="total_costs_ex_fuel_depr_per_ASK_2009" localSheetId="5">[15]Global!#REF!</definedName>
    <definedName name="total_costs_ex_fuel_depr_per_ASK_2009" localSheetId="9">[15]Global!#REF!</definedName>
    <definedName name="total_costs_ex_fuel_depr_per_ASK_2009" localSheetId="2">[15]Global!#REF!</definedName>
    <definedName name="total_costs_ex_fuel_depr_per_ASK_2009" localSheetId="26">[15]Global!#REF!</definedName>
    <definedName name="total_costs_ex_fuel_depr_per_ASK_2009">[15]Global!#REF!</definedName>
    <definedName name="total_costs_ex_fuel_depr_per_ASK_2010" localSheetId="4">[15]Global!#REF!</definedName>
    <definedName name="total_costs_ex_fuel_depr_per_ASK_2010" localSheetId="15">[15]Global!#REF!</definedName>
    <definedName name="total_costs_ex_fuel_depr_per_ASK_2010" localSheetId="22">[15]Global!#REF!</definedName>
    <definedName name="total_costs_ex_fuel_depr_per_ASK_2010" localSheetId="5">[15]Global!#REF!</definedName>
    <definedName name="total_costs_ex_fuel_depr_per_ASK_2010" localSheetId="9">[15]Global!#REF!</definedName>
    <definedName name="total_costs_ex_fuel_depr_per_ASK_2010" localSheetId="2">[15]Global!#REF!</definedName>
    <definedName name="total_costs_ex_fuel_depr_per_ASK_2010" localSheetId="26">[15]Global!#REF!</definedName>
    <definedName name="total_costs_ex_fuel_depr_per_ASK_2010">[15]Global!#REF!</definedName>
    <definedName name="total_costs_ex_fuel_depr_per_ASK_comm" localSheetId="4">[15]Global!#REF!</definedName>
    <definedName name="total_costs_ex_fuel_depr_per_ASK_comm" localSheetId="15">[15]Global!#REF!</definedName>
    <definedName name="total_costs_ex_fuel_depr_per_ASK_comm" localSheetId="22">[15]Global!#REF!</definedName>
    <definedName name="total_costs_ex_fuel_depr_per_ASK_comm" localSheetId="5">[15]Global!#REF!</definedName>
    <definedName name="total_costs_ex_fuel_depr_per_ASK_comm" localSheetId="9">[15]Global!#REF!</definedName>
    <definedName name="total_costs_ex_fuel_depr_per_ASK_comm" localSheetId="2">[15]Global!#REF!</definedName>
    <definedName name="total_costs_ex_fuel_depr_per_ASK_comm" localSheetId="26">[15]Global!#REF!</definedName>
    <definedName name="total_costs_ex_fuel_depr_per_ASK_comm">[15]Global!#REF!</definedName>
    <definedName name="total_costs_ex_fuel_depr_per_ASM_1985" localSheetId="4">[15]Global!#REF!</definedName>
    <definedName name="total_costs_ex_fuel_depr_per_ASM_1985" localSheetId="15">[15]Global!#REF!</definedName>
    <definedName name="total_costs_ex_fuel_depr_per_ASM_1985" localSheetId="22">[15]Global!#REF!</definedName>
    <definedName name="total_costs_ex_fuel_depr_per_ASM_1985" localSheetId="5">[15]Global!#REF!</definedName>
    <definedName name="total_costs_ex_fuel_depr_per_ASM_1985" localSheetId="9">[15]Global!#REF!</definedName>
    <definedName name="total_costs_ex_fuel_depr_per_ASM_1985" localSheetId="2">[15]Global!#REF!</definedName>
    <definedName name="total_costs_ex_fuel_depr_per_ASM_1985" localSheetId="26">[15]Global!#REF!</definedName>
    <definedName name="total_costs_ex_fuel_depr_per_ASM_1985">[15]Global!#REF!</definedName>
    <definedName name="total_costs_ex_fuel_depr_per_ASM_1986" localSheetId="4">[15]Global!#REF!</definedName>
    <definedName name="total_costs_ex_fuel_depr_per_ASM_1986" localSheetId="15">[15]Global!#REF!</definedName>
    <definedName name="total_costs_ex_fuel_depr_per_ASM_1986" localSheetId="22">[15]Global!#REF!</definedName>
    <definedName name="total_costs_ex_fuel_depr_per_ASM_1986" localSheetId="5">[15]Global!#REF!</definedName>
    <definedName name="total_costs_ex_fuel_depr_per_ASM_1986" localSheetId="9">[15]Global!#REF!</definedName>
    <definedName name="total_costs_ex_fuel_depr_per_ASM_1986" localSheetId="2">[15]Global!#REF!</definedName>
    <definedName name="total_costs_ex_fuel_depr_per_ASM_1986" localSheetId="26">[15]Global!#REF!</definedName>
    <definedName name="total_costs_ex_fuel_depr_per_ASM_1986">[15]Global!#REF!</definedName>
    <definedName name="total_costs_ex_fuel_depr_per_ASM_1987" localSheetId="4">[15]Global!#REF!</definedName>
    <definedName name="total_costs_ex_fuel_depr_per_ASM_1987" localSheetId="15">[15]Global!#REF!</definedName>
    <definedName name="total_costs_ex_fuel_depr_per_ASM_1987" localSheetId="22">[15]Global!#REF!</definedName>
    <definedName name="total_costs_ex_fuel_depr_per_ASM_1987" localSheetId="5">[15]Global!#REF!</definedName>
    <definedName name="total_costs_ex_fuel_depr_per_ASM_1987" localSheetId="9">[15]Global!#REF!</definedName>
    <definedName name="total_costs_ex_fuel_depr_per_ASM_1987" localSheetId="2">[15]Global!#REF!</definedName>
    <definedName name="total_costs_ex_fuel_depr_per_ASM_1987" localSheetId="26">[15]Global!#REF!</definedName>
    <definedName name="total_costs_ex_fuel_depr_per_ASM_1987">[15]Global!#REF!</definedName>
    <definedName name="total_costs_ex_fuel_depr_per_ASM_1988" localSheetId="4">[15]Global!#REF!</definedName>
    <definedName name="total_costs_ex_fuel_depr_per_ASM_1988" localSheetId="15">[15]Global!#REF!</definedName>
    <definedName name="total_costs_ex_fuel_depr_per_ASM_1988" localSheetId="22">[15]Global!#REF!</definedName>
    <definedName name="total_costs_ex_fuel_depr_per_ASM_1988" localSheetId="5">[15]Global!#REF!</definedName>
    <definedName name="total_costs_ex_fuel_depr_per_ASM_1988" localSheetId="9">[15]Global!#REF!</definedName>
    <definedName name="total_costs_ex_fuel_depr_per_ASM_1988" localSheetId="2">[15]Global!#REF!</definedName>
    <definedName name="total_costs_ex_fuel_depr_per_ASM_1988" localSheetId="26">[15]Global!#REF!</definedName>
    <definedName name="total_costs_ex_fuel_depr_per_ASM_1988">[15]Global!#REF!</definedName>
    <definedName name="total_costs_ex_fuel_depr_per_ASM_1989" localSheetId="4">[15]Global!#REF!</definedName>
    <definedName name="total_costs_ex_fuel_depr_per_ASM_1989" localSheetId="15">[15]Global!#REF!</definedName>
    <definedName name="total_costs_ex_fuel_depr_per_ASM_1989" localSheetId="22">[15]Global!#REF!</definedName>
    <definedName name="total_costs_ex_fuel_depr_per_ASM_1989" localSheetId="5">[15]Global!#REF!</definedName>
    <definedName name="total_costs_ex_fuel_depr_per_ASM_1989" localSheetId="9">[15]Global!#REF!</definedName>
    <definedName name="total_costs_ex_fuel_depr_per_ASM_1989" localSheetId="2">[15]Global!#REF!</definedName>
    <definedName name="total_costs_ex_fuel_depr_per_ASM_1989" localSheetId="26">[15]Global!#REF!</definedName>
    <definedName name="total_costs_ex_fuel_depr_per_ASM_1989">[15]Global!#REF!</definedName>
    <definedName name="total_costs_ex_fuel_depr_per_ASM_1990" localSheetId="4">[15]Global!#REF!</definedName>
    <definedName name="total_costs_ex_fuel_depr_per_ASM_1990" localSheetId="15">[15]Global!#REF!</definedName>
    <definedName name="total_costs_ex_fuel_depr_per_ASM_1990" localSheetId="22">[15]Global!#REF!</definedName>
    <definedName name="total_costs_ex_fuel_depr_per_ASM_1990" localSheetId="5">[15]Global!#REF!</definedName>
    <definedName name="total_costs_ex_fuel_depr_per_ASM_1990" localSheetId="9">[15]Global!#REF!</definedName>
    <definedName name="total_costs_ex_fuel_depr_per_ASM_1990" localSheetId="2">[15]Global!#REF!</definedName>
    <definedName name="total_costs_ex_fuel_depr_per_ASM_1990" localSheetId="26">[15]Global!#REF!</definedName>
    <definedName name="total_costs_ex_fuel_depr_per_ASM_1990">[15]Global!#REF!</definedName>
    <definedName name="total_costs_ex_fuel_depr_per_ASM_1991" localSheetId="4">[15]Global!#REF!</definedName>
    <definedName name="total_costs_ex_fuel_depr_per_ASM_1991" localSheetId="15">[15]Global!#REF!</definedName>
    <definedName name="total_costs_ex_fuel_depr_per_ASM_1991" localSheetId="22">[15]Global!#REF!</definedName>
    <definedName name="total_costs_ex_fuel_depr_per_ASM_1991" localSheetId="5">[15]Global!#REF!</definedName>
    <definedName name="total_costs_ex_fuel_depr_per_ASM_1991" localSheetId="9">[15]Global!#REF!</definedName>
    <definedName name="total_costs_ex_fuel_depr_per_ASM_1991" localSheetId="2">[15]Global!#REF!</definedName>
    <definedName name="total_costs_ex_fuel_depr_per_ASM_1991" localSheetId="26">[15]Global!#REF!</definedName>
    <definedName name="total_costs_ex_fuel_depr_per_ASM_1991">[15]Global!#REF!</definedName>
    <definedName name="total_costs_ex_fuel_depr_per_ASM_1992" localSheetId="4">[15]Global!#REF!</definedName>
    <definedName name="total_costs_ex_fuel_depr_per_ASM_1992" localSheetId="15">[15]Global!#REF!</definedName>
    <definedName name="total_costs_ex_fuel_depr_per_ASM_1992" localSheetId="22">[15]Global!#REF!</definedName>
    <definedName name="total_costs_ex_fuel_depr_per_ASM_1992" localSheetId="5">[15]Global!#REF!</definedName>
    <definedName name="total_costs_ex_fuel_depr_per_ASM_1992" localSheetId="9">[15]Global!#REF!</definedName>
    <definedName name="total_costs_ex_fuel_depr_per_ASM_1992" localSheetId="2">[15]Global!#REF!</definedName>
    <definedName name="total_costs_ex_fuel_depr_per_ASM_1992" localSheetId="26">[15]Global!#REF!</definedName>
    <definedName name="total_costs_ex_fuel_depr_per_ASM_1992">[15]Global!#REF!</definedName>
    <definedName name="total_costs_ex_fuel_depr_per_ASM_1993" localSheetId="4">[15]Global!#REF!</definedName>
    <definedName name="total_costs_ex_fuel_depr_per_ASM_1993" localSheetId="15">[15]Global!#REF!</definedName>
    <definedName name="total_costs_ex_fuel_depr_per_ASM_1993" localSheetId="22">[15]Global!#REF!</definedName>
    <definedName name="total_costs_ex_fuel_depr_per_ASM_1993" localSheetId="5">[15]Global!#REF!</definedName>
    <definedName name="total_costs_ex_fuel_depr_per_ASM_1993" localSheetId="9">[15]Global!#REF!</definedName>
    <definedName name="total_costs_ex_fuel_depr_per_ASM_1993" localSheetId="2">[15]Global!#REF!</definedName>
    <definedName name="total_costs_ex_fuel_depr_per_ASM_1993" localSheetId="26">[15]Global!#REF!</definedName>
    <definedName name="total_costs_ex_fuel_depr_per_ASM_1993">[15]Global!#REF!</definedName>
    <definedName name="total_costs_ex_fuel_depr_per_ASM_1994" localSheetId="4">[15]Global!#REF!</definedName>
    <definedName name="total_costs_ex_fuel_depr_per_ASM_1994" localSheetId="15">[15]Global!#REF!</definedName>
    <definedName name="total_costs_ex_fuel_depr_per_ASM_1994" localSheetId="22">[15]Global!#REF!</definedName>
    <definedName name="total_costs_ex_fuel_depr_per_ASM_1994" localSheetId="5">[15]Global!#REF!</definedName>
    <definedName name="total_costs_ex_fuel_depr_per_ASM_1994" localSheetId="9">[15]Global!#REF!</definedName>
    <definedName name="total_costs_ex_fuel_depr_per_ASM_1994" localSheetId="2">[15]Global!#REF!</definedName>
    <definedName name="total_costs_ex_fuel_depr_per_ASM_1994" localSheetId="26">[15]Global!#REF!</definedName>
    <definedName name="total_costs_ex_fuel_depr_per_ASM_1994">[15]Global!#REF!</definedName>
    <definedName name="total_costs_ex_fuel_depr_per_ASM_1995" localSheetId="4">[15]Global!#REF!</definedName>
    <definedName name="total_costs_ex_fuel_depr_per_ASM_1995" localSheetId="15">[15]Global!#REF!</definedName>
    <definedName name="total_costs_ex_fuel_depr_per_ASM_1995" localSheetId="22">[15]Global!#REF!</definedName>
    <definedName name="total_costs_ex_fuel_depr_per_ASM_1995" localSheetId="5">[15]Global!#REF!</definedName>
    <definedName name="total_costs_ex_fuel_depr_per_ASM_1995" localSheetId="9">[15]Global!#REF!</definedName>
    <definedName name="total_costs_ex_fuel_depr_per_ASM_1995" localSheetId="2">[15]Global!#REF!</definedName>
    <definedName name="total_costs_ex_fuel_depr_per_ASM_1995" localSheetId="26">[15]Global!#REF!</definedName>
    <definedName name="total_costs_ex_fuel_depr_per_ASM_1995">[15]Global!#REF!</definedName>
    <definedName name="total_costs_ex_fuel_depr_per_ASM_1996" localSheetId="4">[15]Global!#REF!</definedName>
    <definedName name="total_costs_ex_fuel_depr_per_ASM_1996" localSheetId="15">[15]Global!#REF!</definedName>
    <definedName name="total_costs_ex_fuel_depr_per_ASM_1996" localSheetId="22">[15]Global!#REF!</definedName>
    <definedName name="total_costs_ex_fuel_depr_per_ASM_1996" localSheetId="5">[15]Global!#REF!</definedName>
    <definedName name="total_costs_ex_fuel_depr_per_ASM_1996" localSheetId="9">[15]Global!#REF!</definedName>
    <definedName name="total_costs_ex_fuel_depr_per_ASM_1996" localSheetId="2">[15]Global!#REF!</definedName>
    <definedName name="total_costs_ex_fuel_depr_per_ASM_1996" localSheetId="26">[15]Global!#REF!</definedName>
    <definedName name="total_costs_ex_fuel_depr_per_ASM_1996">[15]Global!#REF!</definedName>
    <definedName name="total_costs_ex_fuel_depr_per_ASM_1997" localSheetId="4">[15]Global!#REF!</definedName>
    <definedName name="total_costs_ex_fuel_depr_per_ASM_1997" localSheetId="15">[15]Global!#REF!</definedName>
    <definedName name="total_costs_ex_fuel_depr_per_ASM_1997" localSheetId="22">[15]Global!#REF!</definedName>
    <definedName name="total_costs_ex_fuel_depr_per_ASM_1997" localSheetId="5">[15]Global!#REF!</definedName>
    <definedName name="total_costs_ex_fuel_depr_per_ASM_1997" localSheetId="9">[15]Global!#REF!</definedName>
    <definedName name="total_costs_ex_fuel_depr_per_ASM_1997" localSheetId="2">[15]Global!#REF!</definedName>
    <definedName name="total_costs_ex_fuel_depr_per_ASM_1997" localSheetId="26">[15]Global!#REF!</definedName>
    <definedName name="total_costs_ex_fuel_depr_per_ASM_1997">[15]Global!#REF!</definedName>
    <definedName name="total_costs_ex_fuel_depr_per_ASM_1998" localSheetId="4">[15]Global!#REF!</definedName>
    <definedName name="total_costs_ex_fuel_depr_per_ASM_1998" localSheetId="15">[15]Global!#REF!</definedName>
    <definedName name="total_costs_ex_fuel_depr_per_ASM_1998" localSheetId="22">[15]Global!#REF!</definedName>
    <definedName name="total_costs_ex_fuel_depr_per_ASM_1998" localSheetId="5">[15]Global!#REF!</definedName>
    <definedName name="total_costs_ex_fuel_depr_per_ASM_1998" localSheetId="9">[15]Global!#REF!</definedName>
    <definedName name="total_costs_ex_fuel_depr_per_ASM_1998" localSheetId="2">[15]Global!#REF!</definedName>
    <definedName name="total_costs_ex_fuel_depr_per_ASM_1998" localSheetId="26">[15]Global!#REF!</definedName>
    <definedName name="total_costs_ex_fuel_depr_per_ASM_1998">[15]Global!#REF!</definedName>
    <definedName name="total_costs_ex_fuel_depr_per_ASM_1999" localSheetId="4">[15]Global!#REF!</definedName>
    <definedName name="total_costs_ex_fuel_depr_per_ASM_1999" localSheetId="15">[15]Global!#REF!</definedName>
    <definedName name="total_costs_ex_fuel_depr_per_ASM_1999" localSheetId="22">[15]Global!#REF!</definedName>
    <definedName name="total_costs_ex_fuel_depr_per_ASM_1999" localSheetId="5">[15]Global!#REF!</definedName>
    <definedName name="total_costs_ex_fuel_depr_per_ASM_1999" localSheetId="9">[15]Global!#REF!</definedName>
    <definedName name="total_costs_ex_fuel_depr_per_ASM_1999" localSheetId="2">[15]Global!#REF!</definedName>
    <definedName name="total_costs_ex_fuel_depr_per_ASM_1999" localSheetId="26">[15]Global!#REF!</definedName>
    <definedName name="total_costs_ex_fuel_depr_per_ASM_1999">[15]Global!#REF!</definedName>
    <definedName name="total_costs_ex_fuel_depr_per_ASM_2000" localSheetId="4">[15]Global!#REF!</definedName>
    <definedName name="total_costs_ex_fuel_depr_per_ASM_2000" localSheetId="15">[15]Global!#REF!</definedName>
    <definedName name="total_costs_ex_fuel_depr_per_ASM_2000" localSheetId="22">[15]Global!#REF!</definedName>
    <definedName name="total_costs_ex_fuel_depr_per_ASM_2000" localSheetId="5">[15]Global!#REF!</definedName>
    <definedName name="total_costs_ex_fuel_depr_per_ASM_2000" localSheetId="9">[15]Global!#REF!</definedName>
    <definedName name="total_costs_ex_fuel_depr_per_ASM_2000" localSheetId="2">[15]Global!#REF!</definedName>
    <definedName name="total_costs_ex_fuel_depr_per_ASM_2000" localSheetId="26">[15]Global!#REF!</definedName>
    <definedName name="total_costs_ex_fuel_depr_per_ASM_2000">[15]Global!#REF!</definedName>
    <definedName name="total_costs_ex_fuel_depr_per_ASM_2001" localSheetId="4">[15]Global!#REF!</definedName>
    <definedName name="total_costs_ex_fuel_depr_per_ASM_2001" localSheetId="15">[15]Global!#REF!</definedName>
    <definedName name="total_costs_ex_fuel_depr_per_ASM_2001" localSheetId="22">[15]Global!#REF!</definedName>
    <definedName name="total_costs_ex_fuel_depr_per_ASM_2001" localSheetId="5">[15]Global!#REF!</definedName>
    <definedName name="total_costs_ex_fuel_depr_per_ASM_2001" localSheetId="9">[15]Global!#REF!</definedName>
    <definedName name="total_costs_ex_fuel_depr_per_ASM_2001" localSheetId="2">[15]Global!#REF!</definedName>
    <definedName name="total_costs_ex_fuel_depr_per_ASM_2001" localSheetId="26">[15]Global!#REF!</definedName>
    <definedName name="total_costs_ex_fuel_depr_per_ASM_2001">[15]Global!#REF!</definedName>
    <definedName name="total_costs_ex_fuel_depr_per_ASM_2002" localSheetId="4">[15]Global!#REF!</definedName>
    <definedName name="total_costs_ex_fuel_depr_per_ASM_2002" localSheetId="15">[15]Global!#REF!</definedName>
    <definedName name="total_costs_ex_fuel_depr_per_ASM_2002" localSheetId="22">[15]Global!#REF!</definedName>
    <definedName name="total_costs_ex_fuel_depr_per_ASM_2002" localSheetId="5">[15]Global!#REF!</definedName>
    <definedName name="total_costs_ex_fuel_depr_per_ASM_2002" localSheetId="9">[15]Global!#REF!</definedName>
    <definedName name="total_costs_ex_fuel_depr_per_ASM_2002" localSheetId="2">[15]Global!#REF!</definedName>
    <definedName name="total_costs_ex_fuel_depr_per_ASM_2002" localSheetId="26">[15]Global!#REF!</definedName>
    <definedName name="total_costs_ex_fuel_depr_per_ASM_2002">[15]Global!#REF!</definedName>
    <definedName name="total_costs_ex_fuel_depr_per_ASM_2003" localSheetId="4">[15]Global!#REF!</definedName>
    <definedName name="total_costs_ex_fuel_depr_per_ASM_2003" localSheetId="15">[15]Global!#REF!</definedName>
    <definedName name="total_costs_ex_fuel_depr_per_ASM_2003" localSheetId="22">[15]Global!#REF!</definedName>
    <definedName name="total_costs_ex_fuel_depr_per_ASM_2003" localSheetId="5">[15]Global!#REF!</definedName>
    <definedName name="total_costs_ex_fuel_depr_per_ASM_2003" localSheetId="9">[15]Global!#REF!</definedName>
    <definedName name="total_costs_ex_fuel_depr_per_ASM_2003" localSheetId="2">[15]Global!#REF!</definedName>
    <definedName name="total_costs_ex_fuel_depr_per_ASM_2003" localSheetId="26">[15]Global!#REF!</definedName>
    <definedName name="total_costs_ex_fuel_depr_per_ASM_2003">[15]Global!#REF!</definedName>
    <definedName name="total_costs_ex_fuel_depr_per_ASM_2004" localSheetId="4">[15]Global!#REF!</definedName>
    <definedName name="total_costs_ex_fuel_depr_per_ASM_2004" localSheetId="15">[15]Global!#REF!</definedName>
    <definedName name="total_costs_ex_fuel_depr_per_ASM_2004" localSheetId="22">[15]Global!#REF!</definedName>
    <definedName name="total_costs_ex_fuel_depr_per_ASM_2004" localSheetId="5">[15]Global!#REF!</definedName>
    <definedName name="total_costs_ex_fuel_depr_per_ASM_2004" localSheetId="9">[15]Global!#REF!</definedName>
    <definedName name="total_costs_ex_fuel_depr_per_ASM_2004" localSheetId="2">[15]Global!#REF!</definedName>
    <definedName name="total_costs_ex_fuel_depr_per_ASM_2004" localSheetId="26">[15]Global!#REF!</definedName>
    <definedName name="total_costs_ex_fuel_depr_per_ASM_2004">[15]Global!#REF!</definedName>
    <definedName name="total_costs_ex_fuel_depr_per_ASM_2005" localSheetId="4">[15]Global!#REF!</definedName>
    <definedName name="total_costs_ex_fuel_depr_per_ASM_2005" localSheetId="15">[15]Global!#REF!</definedName>
    <definedName name="total_costs_ex_fuel_depr_per_ASM_2005" localSheetId="22">[15]Global!#REF!</definedName>
    <definedName name="total_costs_ex_fuel_depr_per_ASM_2005" localSheetId="5">[15]Global!#REF!</definedName>
    <definedName name="total_costs_ex_fuel_depr_per_ASM_2005" localSheetId="9">[15]Global!#REF!</definedName>
    <definedName name="total_costs_ex_fuel_depr_per_ASM_2005" localSheetId="2">[15]Global!#REF!</definedName>
    <definedName name="total_costs_ex_fuel_depr_per_ASM_2005" localSheetId="26">[15]Global!#REF!</definedName>
    <definedName name="total_costs_ex_fuel_depr_per_ASM_2005">[15]Global!#REF!</definedName>
    <definedName name="total_costs_ex_fuel_depr_per_ASM_2006" localSheetId="4">[15]Global!#REF!</definedName>
    <definedName name="total_costs_ex_fuel_depr_per_ASM_2006" localSheetId="15">[15]Global!#REF!</definedName>
    <definedName name="total_costs_ex_fuel_depr_per_ASM_2006" localSheetId="22">[15]Global!#REF!</definedName>
    <definedName name="total_costs_ex_fuel_depr_per_ASM_2006" localSheetId="5">[15]Global!#REF!</definedName>
    <definedName name="total_costs_ex_fuel_depr_per_ASM_2006" localSheetId="9">[15]Global!#REF!</definedName>
    <definedName name="total_costs_ex_fuel_depr_per_ASM_2006" localSheetId="2">[15]Global!#REF!</definedName>
    <definedName name="total_costs_ex_fuel_depr_per_ASM_2006" localSheetId="26">[15]Global!#REF!</definedName>
    <definedName name="total_costs_ex_fuel_depr_per_ASM_2006">[15]Global!#REF!</definedName>
    <definedName name="total_costs_ex_fuel_depr_per_ASM_2007" localSheetId="4">[15]Global!#REF!</definedName>
    <definedName name="total_costs_ex_fuel_depr_per_ASM_2007" localSheetId="15">[15]Global!#REF!</definedName>
    <definedName name="total_costs_ex_fuel_depr_per_ASM_2007" localSheetId="22">[15]Global!#REF!</definedName>
    <definedName name="total_costs_ex_fuel_depr_per_ASM_2007" localSheetId="5">[15]Global!#REF!</definedName>
    <definedName name="total_costs_ex_fuel_depr_per_ASM_2007" localSheetId="9">[15]Global!#REF!</definedName>
    <definedName name="total_costs_ex_fuel_depr_per_ASM_2007" localSheetId="2">[15]Global!#REF!</definedName>
    <definedName name="total_costs_ex_fuel_depr_per_ASM_2007" localSheetId="26">[15]Global!#REF!</definedName>
    <definedName name="total_costs_ex_fuel_depr_per_ASM_2007">[15]Global!#REF!</definedName>
    <definedName name="total_costs_ex_fuel_depr_per_ASM_2008" localSheetId="4">[15]Global!#REF!</definedName>
    <definedName name="total_costs_ex_fuel_depr_per_ASM_2008" localSheetId="15">[15]Global!#REF!</definedName>
    <definedName name="total_costs_ex_fuel_depr_per_ASM_2008" localSheetId="22">[15]Global!#REF!</definedName>
    <definedName name="total_costs_ex_fuel_depr_per_ASM_2008" localSheetId="5">[15]Global!#REF!</definedName>
    <definedName name="total_costs_ex_fuel_depr_per_ASM_2008" localSheetId="9">[15]Global!#REF!</definedName>
    <definedName name="total_costs_ex_fuel_depr_per_ASM_2008" localSheetId="2">[15]Global!#REF!</definedName>
    <definedName name="total_costs_ex_fuel_depr_per_ASM_2008" localSheetId="26">[15]Global!#REF!</definedName>
    <definedName name="total_costs_ex_fuel_depr_per_ASM_2008">[15]Global!#REF!</definedName>
    <definedName name="total_costs_ex_fuel_depr_per_ASM_2009" localSheetId="4">[15]Global!#REF!</definedName>
    <definedName name="total_costs_ex_fuel_depr_per_ASM_2009" localSheetId="15">[15]Global!#REF!</definedName>
    <definedName name="total_costs_ex_fuel_depr_per_ASM_2009" localSheetId="22">[15]Global!#REF!</definedName>
    <definedName name="total_costs_ex_fuel_depr_per_ASM_2009" localSheetId="5">[15]Global!#REF!</definedName>
    <definedName name="total_costs_ex_fuel_depr_per_ASM_2009" localSheetId="9">[15]Global!#REF!</definedName>
    <definedName name="total_costs_ex_fuel_depr_per_ASM_2009" localSheetId="2">[15]Global!#REF!</definedName>
    <definedName name="total_costs_ex_fuel_depr_per_ASM_2009" localSheetId="26">[15]Global!#REF!</definedName>
    <definedName name="total_costs_ex_fuel_depr_per_ASM_2009">[15]Global!#REF!</definedName>
    <definedName name="total_costs_ex_fuel_depr_per_ASM_2010" localSheetId="4">[15]Global!#REF!</definedName>
    <definedName name="total_costs_ex_fuel_depr_per_ASM_2010" localSheetId="15">[15]Global!#REF!</definedName>
    <definedName name="total_costs_ex_fuel_depr_per_ASM_2010" localSheetId="22">[15]Global!#REF!</definedName>
    <definedName name="total_costs_ex_fuel_depr_per_ASM_2010" localSheetId="5">[15]Global!#REF!</definedName>
    <definedName name="total_costs_ex_fuel_depr_per_ASM_2010" localSheetId="9">[15]Global!#REF!</definedName>
    <definedName name="total_costs_ex_fuel_depr_per_ASM_2010" localSheetId="2">[15]Global!#REF!</definedName>
    <definedName name="total_costs_ex_fuel_depr_per_ASM_2010" localSheetId="26">[15]Global!#REF!</definedName>
    <definedName name="total_costs_ex_fuel_depr_per_ASM_2010">[15]Global!#REF!</definedName>
    <definedName name="total_costs_ex_fuel_depr_per_ASM_comm" localSheetId="4">[15]Global!#REF!</definedName>
    <definedName name="total_costs_ex_fuel_depr_per_ASM_comm" localSheetId="15">[15]Global!#REF!</definedName>
    <definedName name="total_costs_ex_fuel_depr_per_ASM_comm" localSheetId="22">[15]Global!#REF!</definedName>
    <definedName name="total_costs_ex_fuel_depr_per_ASM_comm" localSheetId="5">[15]Global!#REF!</definedName>
    <definedName name="total_costs_ex_fuel_depr_per_ASM_comm" localSheetId="9">[15]Global!#REF!</definedName>
    <definedName name="total_costs_ex_fuel_depr_per_ASM_comm" localSheetId="2">[15]Global!#REF!</definedName>
    <definedName name="total_costs_ex_fuel_depr_per_ASM_comm" localSheetId="26">[15]Global!#REF!</definedName>
    <definedName name="total_costs_ex_fuel_depr_per_ASM_comm">[15]Global!#REF!</definedName>
    <definedName name="total_costs_ex_fuel_depr_per_ATK_1985" localSheetId="4">[15]Global!#REF!</definedName>
    <definedName name="total_costs_ex_fuel_depr_per_ATK_1985" localSheetId="15">[15]Global!#REF!</definedName>
    <definedName name="total_costs_ex_fuel_depr_per_ATK_1985" localSheetId="22">[15]Global!#REF!</definedName>
    <definedName name="total_costs_ex_fuel_depr_per_ATK_1985" localSheetId="5">[15]Global!#REF!</definedName>
    <definedName name="total_costs_ex_fuel_depr_per_ATK_1985" localSheetId="9">[15]Global!#REF!</definedName>
    <definedName name="total_costs_ex_fuel_depr_per_ATK_1985" localSheetId="2">[15]Global!#REF!</definedName>
    <definedName name="total_costs_ex_fuel_depr_per_ATK_1985" localSheetId="26">[15]Global!#REF!</definedName>
    <definedName name="total_costs_ex_fuel_depr_per_ATK_1985">[15]Global!#REF!</definedName>
    <definedName name="total_costs_ex_fuel_depr_per_ATK_1986" localSheetId="4">[15]Global!#REF!</definedName>
    <definedName name="total_costs_ex_fuel_depr_per_ATK_1986" localSheetId="15">[15]Global!#REF!</definedName>
    <definedName name="total_costs_ex_fuel_depr_per_ATK_1986" localSheetId="22">[15]Global!#REF!</definedName>
    <definedName name="total_costs_ex_fuel_depr_per_ATK_1986" localSheetId="5">[15]Global!#REF!</definedName>
    <definedName name="total_costs_ex_fuel_depr_per_ATK_1986" localSheetId="9">[15]Global!#REF!</definedName>
    <definedName name="total_costs_ex_fuel_depr_per_ATK_1986" localSheetId="2">[15]Global!#REF!</definedName>
    <definedName name="total_costs_ex_fuel_depr_per_ATK_1986" localSheetId="26">[15]Global!#REF!</definedName>
    <definedName name="total_costs_ex_fuel_depr_per_ATK_1986">[15]Global!#REF!</definedName>
    <definedName name="total_costs_ex_fuel_depr_per_ATK_1987" localSheetId="4">[15]Global!#REF!</definedName>
    <definedName name="total_costs_ex_fuel_depr_per_ATK_1987" localSheetId="15">[15]Global!#REF!</definedName>
    <definedName name="total_costs_ex_fuel_depr_per_ATK_1987" localSheetId="22">[15]Global!#REF!</definedName>
    <definedName name="total_costs_ex_fuel_depr_per_ATK_1987" localSheetId="5">[15]Global!#REF!</definedName>
    <definedName name="total_costs_ex_fuel_depr_per_ATK_1987" localSheetId="9">[15]Global!#REF!</definedName>
    <definedName name="total_costs_ex_fuel_depr_per_ATK_1987" localSheetId="2">[15]Global!#REF!</definedName>
    <definedName name="total_costs_ex_fuel_depr_per_ATK_1987" localSheetId="26">[15]Global!#REF!</definedName>
    <definedName name="total_costs_ex_fuel_depr_per_ATK_1987">[15]Global!#REF!</definedName>
    <definedName name="total_costs_ex_fuel_depr_per_ATK_1988" localSheetId="4">[15]Global!#REF!</definedName>
    <definedName name="total_costs_ex_fuel_depr_per_ATK_1988" localSheetId="15">[15]Global!#REF!</definedName>
    <definedName name="total_costs_ex_fuel_depr_per_ATK_1988" localSheetId="22">[15]Global!#REF!</definedName>
    <definedName name="total_costs_ex_fuel_depr_per_ATK_1988" localSheetId="5">[15]Global!#REF!</definedName>
    <definedName name="total_costs_ex_fuel_depr_per_ATK_1988" localSheetId="9">[15]Global!#REF!</definedName>
    <definedName name="total_costs_ex_fuel_depr_per_ATK_1988" localSheetId="2">[15]Global!#REF!</definedName>
    <definedName name="total_costs_ex_fuel_depr_per_ATK_1988" localSheetId="26">[15]Global!#REF!</definedName>
    <definedName name="total_costs_ex_fuel_depr_per_ATK_1988">[15]Global!#REF!</definedName>
    <definedName name="total_costs_ex_fuel_depr_per_ATK_1989" localSheetId="4">[15]Global!#REF!</definedName>
    <definedName name="total_costs_ex_fuel_depr_per_ATK_1989" localSheetId="15">[15]Global!#REF!</definedName>
    <definedName name="total_costs_ex_fuel_depr_per_ATK_1989" localSheetId="22">[15]Global!#REF!</definedName>
    <definedName name="total_costs_ex_fuel_depr_per_ATK_1989" localSheetId="5">[15]Global!#REF!</definedName>
    <definedName name="total_costs_ex_fuel_depr_per_ATK_1989" localSheetId="9">[15]Global!#REF!</definedName>
    <definedName name="total_costs_ex_fuel_depr_per_ATK_1989" localSheetId="2">[15]Global!#REF!</definedName>
    <definedName name="total_costs_ex_fuel_depr_per_ATK_1989" localSheetId="26">[15]Global!#REF!</definedName>
    <definedName name="total_costs_ex_fuel_depr_per_ATK_1989">[15]Global!#REF!</definedName>
    <definedName name="total_costs_ex_fuel_depr_per_ATK_1990" localSheetId="4">[15]Global!#REF!</definedName>
    <definedName name="total_costs_ex_fuel_depr_per_ATK_1990" localSheetId="15">[15]Global!#REF!</definedName>
    <definedName name="total_costs_ex_fuel_depr_per_ATK_1990" localSheetId="22">[15]Global!#REF!</definedName>
    <definedName name="total_costs_ex_fuel_depr_per_ATK_1990" localSheetId="5">[15]Global!#REF!</definedName>
    <definedName name="total_costs_ex_fuel_depr_per_ATK_1990" localSheetId="9">[15]Global!#REF!</definedName>
    <definedName name="total_costs_ex_fuel_depr_per_ATK_1990" localSheetId="2">[15]Global!#REF!</definedName>
    <definedName name="total_costs_ex_fuel_depr_per_ATK_1990" localSheetId="26">[15]Global!#REF!</definedName>
    <definedName name="total_costs_ex_fuel_depr_per_ATK_1990">[15]Global!#REF!</definedName>
    <definedName name="total_costs_ex_fuel_depr_per_ATK_1991" localSheetId="4">[15]Global!#REF!</definedName>
    <definedName name="total_costs_ex_fuel_depr_per_ATK_1991" localSheetId="15">[15]Global!#REF!</definedName>
    <definedName name="total_costs_ex_fuel_depr_per_ATK_1991" localSheetId="22">[15]Global!#REF!</definedName>
    <definedName name="total_costs_ex_fuel_depr_per_ATK_1991" localSheetId="5">[15]Global!#REF!</definedName>
    <definedName name="total_costs_ex_fuel_depr_per_ATK_1991" localSheetId="9">[15]Global!#REF!</definedName>
    <definedName name="total_costs_ex_fuel_depr_per_ATK_1991" localSheetId="2">[15]Global!#REF!</definedName>
    <definedName name="total_costs_ex_fuel_depr_per_ATK_1991" localSheetId="26">[15]Global!#REF!</definedName>
    <definedName name="total_costs_ex_fuel_depr_per_ATK_1991">[15]Global!#REF!</definedName>
    <definedName name="total_costs_ex_fuel_depr_per_ATK_1992" localSheetId="4">[15]Global!#REF!</definedName>
    <definedName name="total_costs_ex_fuel_depr_per_ATK_1992" localSheetId="15">[15]Global!#REF!</definedName>
    <definedName name="total_costs_ex_fuel_depr_per_ATK_1992" localSheetId="22">[15]Global!#REF!</definedName>
    <definedName name="total_costs_ex_fuel_depr_per_ATK_1992" localSheetId="5">[15]Global!#REF!</definedName>
    <definedName name="total_costs_ex_fuel_depr_per_ATK_1992" localSheetId="9">[15]Global!#REF!</definedName>
    <definedName name="total_costs_ex_fuel_depr_per_ATK_1992" localSheetId="2">[15]Global!#REF!</definedName>
    <definedName name="total_costs_ex_fuel_depr_per_ATK_1992" localSheetId="26">[15]Global!#REF!</definedName>
    <definedName name="total_costs_ex_fuel_depr_per_ATK_1992">[15]Global!#REF!</definedName>
    <definedName name="total_costs_ex_fuel_depr_per_ATK_1993" localSheetId="4">[15]Global!#REF!</definedName>
    <definedName name="total_costs_ex_fuel_depr_per_ATK_1993" localSheetId="15">[15]Global!#REF!</definedName>
    <definedName name="total_costs_ex_fuel_depr_per_ATK_1993" localSheetId="22">[15]Global!#REF!</definedName>
    <definedName name="total_costs_ex_fuel_depr_per_ATK_1993" localSheetId="5">[15]Global!#REF!</definedName>
    <definedName name="total_costs_ex_fuel_depr_per_ATK_1993" localSheetId="9">[15]Global!#REF!</definedName>
    <definedName name="total_costs_ex_fuel_depr_per_ATK_1993" localSheetId="2">[15]Global!#REF!</definedName>
    <definedName name="total_costs_ex_fuel_depr_per_ATK_1993" localSheetId="26">[15]Global!#REF!</definedName>
    <definedName name="total_costs_ex_fuel_depr_per_ATK_1993">[15]Global!#REF!</definedName>
    <definedName name="total_costs_ex_fuel_depr_per_ATK_1994" localSheetId="4">[15]Global!#REF!</definedName>
    <definedName name="total_costs_ex_fuel_depr_per_ATK_1994" localSheetId="15">[15]Global!#REF!</definedName>
    <definedName name="total_costs_ex_fuel_depr_per_ATK_1994" localSheetId="22">[15]Global!#REF!</definedName>
    <definedName name="total_costs_ex_fuel_depr_per_ATK_1994" localSheetId="5">[15]Global!#REF!</definedName>
    <definedName name="total_costs_ex_fuel_depr_per_ATK_1994" localSheetId="9">[15]Global!#REF!</definedName>
    <definedName name="total_costs_ex_fuel_depr_per_ATK_1994" localSheetId="2">[15]Global!#REF!</definedName>
    <definedName name="total_costs_ex_fuel_depr_per_ATK_1994" localSheetId="26">[15]Global!#REF!</definedName>
    <definedName name="total_costs_ex_fuel_depr_per_ATK_1994">[15]Global!#REF!</definedName>
    <definedName name="total_costs_ex_fuel_depr_per_ATK_1995" localSheetId="4">[15]Global!#REF!</definedName>
    <definedName name="total_costs_ex_fuel_depr_per_ATK_1995" localSheetId="15">[15]Global!#REF!</definedName>
    <definedName name="total_costs_ex_fuel_depr_per_ATK_1995" localSheetId="22">[15]Global!#REF!</definedName>
    <definedName name="total_costs_ex_fuel_depr_per_ATK_1995" localSheetId="5">[15]Global!#REF!</definedName>
    <definedName name="total_costs_ex_fuel_depr_per_ATK_1995" localSheetId="9">[15]Global!#REF!</definedName>
    <definedName name="total_costs_ex_fuel_depr_per_ATK_1995" localSheetId="2">[15]Global!#REF!</definedName>
    <definedName name="total_costs_ex_fuel_depr_per_ATK_1995" localSheetId="26">[15]Global!#REF!</definedName>
    <definedName name="total_costs_ex_fuel_depr_per_ATK_1995">[15]Global!#REF!</definedName>
    <definedName name="total_costs_ex_fuel_depr_per_ATK_1996" localSheetId="4">[15]Global!#REF!</definedName>
    <definedName name="total_costs_ex_fuel_depr_per_ATK_1996" localSheetId="15">[15]Global!#REF!</definedName>
    <definedName name="total_costs_ex_fuel_depr_per_ATK_1996" localSheetId="22">[15]Global!#REF!</definedName>
    <definedName name="total_costs_ex_fuel_depr_per_ATK_1996" localSheetId="5">[15]Global!#REF!</definedName>
    <definedName name="total_costs_ex_fuel_depr_per_ATK_1996" localSheetId="9">[15]Global!#REF!</definedName>
    <definedName name="total_costs_ex_fuel_depr_per_ATK_1996" localSheetId="2">[15]Global!#REF!</definedName>
    <definedName name="total_costs_ex_fuel_depr_per_ATK_1996" localSheetId="26">[15]Global!#REF!</definedName>
    <definedName name="total_costs_ex_fuel_depr_per_ATK_1996">[15]Global!#REF!</definedName>
    <definedName name="total_costs_ex_fuel_depr_per_ATK_1997" localSheetId="4">[15]Global!#REF!</definedName>
    <definedName name="total_costs_ex_fuel_depr_per_ATK_1997" localSheetId="15">[15]Global!#REF!</definedName>
    <definedName name="total_costs_ex_fuel_depr_per_ATK_1997" localSheetId="22">[15]Global!#REF!</definedName>
    <definedName name="total_costs_ex_fuel_depr_per_ATK_1997" localSheetId="5">[15]Global!#REF!</definedName>
    <definedName name="total_costs_ex_fuel_depr_per_ATK_1997" localSheetId="9">[15]Global!#REF!</definedName>
    <definedName name="total_costs_ex_fuel_depr_per_ATK_1997" localSheetId="2">[15]Global!#REF!</definedName>
    <definedName name="total_costs_ex_fuel_depr_per_ATK_1997" localSheetId="26">[15]Global!#REF!</definedName>
    <definedName name="total_costs_ex_fuel_depr_per_ATK_1997">[15]Global!#REF!</definedName>
    <definedName name="total_costs_ex_fuel_depr_per_ATK_1998" localSheetId="4">[15]Global!#REF!</definedName>
    <definedName name="total_costs_ex_fuel_depr_per_ATK_1998" localSheetId="15">[15]Global!#REF!</definedName>
    <definedName name="total_costs_ex_fuel_depr_per_ATK_1998" localSheetId="22">[15]Global!#REF!</definedName>
    <definedName name="total_costs_ex_fuel_depr_per_ATK_1998" localSheetId="5">[15]Global!#REF!</definedName>
    <definedName name="total_costs_ex_fuel_depr_per_ATK_1998" localSheetId="9">[15]Global!#REF!</definedName>
    <definedName name="total_costs_ex_fuel_depr_per_ATK_1998" localSheetId="2">[15]Global!#REF!</definedName>
    <definedName name="total_costs_ex_fuel_depr_per_ATK_1998" localSheetId="26">[15]Global!#REF!</definedName>
    <definedName name="total_costs_ex_fuel_depr_per_ATK_1998">[15]Global!#REF!</definedName>
    <definedName name="total_costs_ex_fuel_depr_per_ATK_1999" localSheetId="4">[15]Global!#REF!</definedName>
    <definedName name="total_costs_ex_fuel_depr_per_ATK_1999" localSheetId="15">[15]Global!#REF!</definedName>
    <definedName name="total_costs_ex_fuel_depr_per_ATK_1999" localSheetId="22">[15]Global!#REF!</definedName>
    <definedName name="total_costs_ex_fuel_depr_per_ATK_1999" localSheetId="5">[15]Global!#REF!</definedName>
    <definedName name="total_costs_ex_fuel_depr_per_ATK_1999" localSheetId="9">[15]Global!#REF!</definedName>
    <definedName name="total_costs_ex_fuel_depr_per_ATK_1999" localSheetId="2">[15]Global!#REF!</definedName>
    <definedName name="total_costs_ex_fuel_depr_per_ATK_1999" localSheetId="26">[15]Global!#REF!</definedName>
    <definedName name="total_costs_ex_fuel_depr_per_ATK_1999">[15]Global!#REF!</definedName>
    <definedName name="total_costs_ex_fuel_depr_per_ATK_2000" localSheetId="4">[15]Global!#REF!</definedName>
    <definedName name="total_costs_ex_fuel_depr_per_ATK_2000" localSheetId="15">[15]Global!#REF!</definedName>
    <definedName name="total_costs_ex_fuel_depr_per_ATK_2000" localSheetId="22">[15]Global!#REF!</definedName>
    <definedName name="total_costs_ex_fuel_depr_per_ATK_2000" localSheetId="5">[15]Global!#REF!</definedName>
    <definedName name="total_costs_ex_fuel_depr_per_ATK_2000" localSheetId="9">[15]Global!#REF!</definedName>
    <definedName name="total_costs_ex_fuel_depr_per_ATK_2000" localSheetId="2">[15]Global!#REF!</definedName>
    <definedName name="total_costs_ex_fuel_depr_per_ATK_2000" localSheetId="26">[15]Global!#REF!</definedName>
    <definedName name="total_costs_ex_fuel_depr_per_ATK_2000">[15]Global!#REF!</definedName>
    <definedName name="total_costs_ex_fuel_depr_per_ATK_2001" localSheetId="4">[15]Global!#REF!</definedName>
    <definedName name="total_costs_ex_fuel_depr_per_ATK_2001" localSheetId="15">[15]Global!#REF!</definedName>
    <definedName name="total_costs_ex_fuel_depr_per_ATK_2001" localSheetId="22">[15]Global!#REF!</definedName>
    <definedName name="total_costs_ex_fuel_depr_per_ATK_2001" localSheetId="5">[15]Global!#REF!</definedName>
    <definedName name="total_costs_ex_fuel_depr_per_ATK_2001" localSheetId="9">[15]Global!#REF!</definedName>
    <definedName name="total_costs_ex_fuel_depr_per_ATK_2001" localSheetId="2">[15]Global!#REF!</definedName>
    <definedName name="total_costs_ex_fuel_depr_per_ATK_2001" localSheetId="26">[15]Global!#REF!</definedName>
    <definedName name="total_costs_ex_fuel_depr_per_ATK_2001">[15]Global!#REF!</definedName>
    <definedName name="total_costs_ex_fuel_depr_per_ATK_2002" localSheetId="4">[15]Global!#REF!</definedName>
    <definedName name="total_costs_ex_fuel_depr_per_ATK_2002" localSheetId="15">[15]Global!#REF!</definedName>
    <definedName name="total_costs_ex_fuel_depr_per_ATK_2002" localSheetId="22">[15]Global!#REF!</definedName>
    <definedName name="total_costs_ex_fuel_depr_per_ATK_2002" localSheetId="5">[15]Global!#REF!</definedName>
    <definedName name="total_costs_ex_fuel_depr_per_ATK_2002" localSheetId="9">[15]Global!#REF!</definedName>
    <definedName name="total_costs_ex_fuel_depr_per_ATK_2002" localSheetId="2">[15]Global!#REF!</definedName>
    <definedName name="total_costs_ex_fuel_depr_per_ATK_2002" localSheetId="26">[15]Global!#REF!</definedName>
    <definedName name="total_costs_ex_fuel_depr_per_ATK_2002">[15]Global!#REF!</definedName>
    <definedName name="total_costs_ex_fuel_depr_per_ATK_2003" localSheetId="4">[15]Global!#REF!</definedName>
    <definedName name="total_costs_ex_fuel_depr_per_ATK_2003" localSheetId="15">[15]Global!#REF!</definedName>
    <definedName name="total_costs_ex_fuel_depr_per_ATK_2003" localSheetId="22">[15]Global!#REF!</definedName>
    <definedName name="total_costs_ex_fuel_depr_per_ATK_2003" localSheetId="5">[15]Global!#REF!</definedName>
    <definedName name="total_costs_ex_fuel_depr_per_ATK_2003" localSheetId="9">[15]Global!#REF!</definedName>
    <definedName name="total_costs_ex_fuel_depr_per_ATK_2003" localSheetId="2">[15]Global!#REF!</definedName>
    <definedName name="total_costs_ex_fuel_depr_per_ATK_2003" localSheetId="26">[15]Global!#REF!</definedName>
    <definedName name="total_costs_ex_fuel_depr_per_ATK_2003">[15]Global!#REF!</definedName>
    <definedName name="total_costs_ex_fuel_depr_per_ATK_2004" localSheetId="4">[15]Global!#REF!</definedName>
    <definedName name="total_costs_ex_fuel_depr_per_ATK_2004" localSheetId="15">[15]Global!#REF!</definedName>
    <definedName name="total_costs_ex_fuel_depr_per_ATK_2004" localSheetId="22">[15]Global!#REF!</definedName>
    <definedName name="total_costs_ex_fuel_depr_per_ATK_2004" localSheetId="5">[15]Global!#REF!</definedName>
    <definedName name="total_costs_ex_fuel_depr_per_ATK_2004" localSheetId="9">[15]Global!#REF!</definedName>
    <definedName name="total_costs_ex_fuel_depr_per_ATK_2004" localSheetId="2">[15]Global!#REF!</definedName>
    <definedName name="total_costs_ex_fuel_depr_per_ATK_2004" localSheetId="26">[15]Global!#REF!</definedName>
    <definedName name="total_costs_ex_fuel_depr_per_ATK_2004">[15]Global!#REF!</definedName>
    <definedName name="total_costs_ex_fuel_depr_per_ATK_2005" localSheetId="4">[15]Global!#REF!</definedName>
    <definedName name="total_costs_ex_fuel_depr_per_ATK_2005" localSheetId="15">[15]Global!#REF!</definedName>
    <definedName name="total_costs_ex_fuel_depr_per_ATK_2005" localSheetId="22">[15]Global!#REF!</definedName>
    <definedName name="total_costs_ex_fuel_depr_per_ATK_2005" localSheetId="5">[15]Global!#REF!</definedName>
    <definedName name="total_costs_ex_fuel_depr_per_ATK_2005" localSheetId="9">[15]Global!#REF!</definedName>
    <definedName name="total_costs_ex_fuel_depr_per_ATK_2005" localSheetId="2">[15]Global!#REF!</definedName>
    <definedName name="total_costs_ex_fuel_depr_per_ATK_2005" localSheetId="26">[15]Global!#REF!</definedName>
    <definedName name="total_costs_ex_fuel_depr_per_ATK_2005">[15]Global!#REF!</definedName>
    <definedName name="total_costs_ex_fuel_depr_per_ATK_2006" localSheetId="4">[15]Global!#REF!</definedName>
    <definedName name="total_costs_ex_fuel_depr_per_ATK_2006" localSheetId="15">[15]Global!#REF!</definedName>
    <definedName name="total_costs_ex_fuel_depr_per_ATK_2006" localSheetId="22">[15]Global!#REF!</definedName>
    <definedName name="total_costs_ex_fuel_depr_per_ATK_2006" localSheetId="5">[15]Global!#REF!</definedName>
    <definedName name="total_costs_ex_fuel_depr_per_ATK_2006" localSheetId="9">[15]Global!#REF!</definedName>
    <definedName name="total_costs_ex_fuel_depr_per_ATK_2006" localSheetId="2">[15]Global!#REF!</definedName>
    <definedName name="total_costs_ex_fuel_depr_per_ATK_2006" localSheetId="26">[15]Global!#REF!</definedName>
    <definedName name="total_costs_ex_fuel_depr_per_ATK_2006">[15]Global!#REF!</definedName>
    <definedName name="total_costs_ex_fuel_depr_per_ATK_2007" localSheetId="4">[15]Global!#REF!</definedName>
    <definedName name="total_costs_ex_fuel_depr_per_ATK_2007" localSheetId="15">[15]Global!#REF!</definedName>
    <definedName name="total_costs_ex_fuel_depr_per_ATK_2007" localSheetId="22">[15]Global!#REF!</definedName>
    <definedName name="total_costs_ex_fuel_depr_per_ATK_2007" localSheetId="5">[15]Global!#REF!</definedName>
    <definedName name="total_costs_ex_fuel_depr_per_ATK_2007" localSheetId="9">[15]Global!#REF!</definedName>
    <definedName name="total_costs_ex_fuel_depr_per_ATK_2007" localSheetId="2">[15]Global!#REF!</definedName>
    <definedName name="total_costs_ex_fuel_depr_per_ATK_2007" localSheetId="26">[15]Global!#REF!</definedName>
    <definedName name="total_costs_ex_fuel_depr_per_ATK_2007">[15]Global!#REF!</definedName>
    <definedName name="total_costs_ex_fuel_depr_per_ATK_2008" localSheetId="4">[15]Global!#REF!</definedName>
    <definedName name="total_costs_ex_fuel_depr_per_ATK_2008" localSheetId="15">[15]Global!#REF!</definedName>
    <definedName name="total_costs_ex_fuel_depr_per_ATK_2008" localSheetId="22">[15]Global!#REF!</definedName>
    <definedName name="total_costs_ex_fuel_depr_per_ATK_2008" localSheetId="5">[15]Global!#REF!</definedName>
    <definedName name="total_costs_ex_fuel_depr_per_ATK_2008" localSheetId="9">[15]Global!#REF!</definedName>
    <definedName name="total_costs_ex_fuel_depr_per_ATK_2008" localSheetId="2">[15]Global!#REF!</definedName>
    <definedName name="total_costs_ex_fuel_depr_per_ATK_2008" localSheetId="26">[15]Global!#REF!</definedName>
    <definedName name="total_costs_ex_fuel_depr_per_ATK_2008">[15]Global!#REF!</definedName>
    <definedName name="total_costs_ex_fuel_depr_per_ATK_2009" localSheetId="4">[15]Global!#REF!</definedName>
    <definedName name="total_costs_ex_fuel_depr_per_ATK_2009" localSheetId="15">[15]Global!#REF!</definedName>
    <definedName name="total_costs_ex_fuel_depr_per_ATK_2009" localSheetId="22">[15]Global!#REF!</definedName>
    <definedName name="total_costs_ex_fuel_depr_per_ATK_2009" localSheetId="5">[15]Global!#REF!</definedName>
    <definedName name="total_costs_ex_fuel_depr_per_ATK_2009" localSheetId="9">[15]Global!#REF!</definedName>
    <definedName name="total_costs_ex_fuel_depr_per_ATK_2009" localSheetId="2">[15]Global!#REF!</definedName>
    <definedName name="total_costs_ex_fuel_depr_per_ATK_2009" localSheetId="26">[15]Global!#REF!</definedName>
    <definedName name="total_costs_ex_fuel_depr_per_ATK_2009">[15]Global!#REF!</definedName>
    <definedName name="total_costs_ex_fuel_depr_per_ATK_2010" localSheetId="4">[15]Global!#REF!</definedName>
    <definedName name="total_costs_ex_fuel_depr_per_ATK_2010" localSheetId="15">[15]Global!#REF!</definedName>
    <definedName name="total_costs_ex_fuel_depr_per_ATK_2010" localSheetId="22">[15]Global!#REF!</definedName>
    <definedName name="total_costs_ex_fuel_depr_per_ATK_2010" localSheetId="5">[15]Global!#REF!</definedName>
    <definedName name="total_costs_ex_fuel_depr_per_ATK_2010" localSheetId="9">[15]Global!#REF!</definedName>
    <definedName name="total_costs_ex_fuel_depr_per_ATK_2010" localSheetId="2">[15]Global!#REF!</definedName>
    <definedName name="total_costs_ex_fuel_depr_per_ATK_2010" localSheetId="26">[15]Global!#REF!</definedName>
    <definedName name="total_costs_ex_fuel_depr_per_ATK_2010">[15]Global!#REF!</definedName>
    <definedName name="total_costs_ex_fuel_depr_per_ATK_comm" localSheetId="4">[15]Global!#REF!</definedName>
    <definedName name="total_costs_ex_fuel_depr_per_ATK_comm" localSheetId="15">[15]Global!#REF!</definedName>
    <definedName name="total_costs_ex_fuel_depr_per_ATK_comm" localSheetId="22">[15]Global!#REF!</definedName>
    <definedName name="total_costs_ex_fuel_depr_per_ATK_comm" localSheetId="5">[15]Global!#REF!</definedName>
    <definedName name="total_costs_ex_fuel_depr_per_ATK_comm" localSheetId="9">[15]Global!#REF!</definedName>
    <definedName name="total_costs_ex_fuel_depr_per_ATK_comm" localSheetId="2">[15]Global!#REF!</definedName>
    <definedName name="total_costs_ex_fuel_depr_per_ATK_comm" localSheetId="26">[15]Global!#REF!</definedName>
    <definedName name="total_costs_ex_fuel_depr_per_ATK_comm">[15]Global!#REF!</definedName>
    <definedName name="total_costs_ex_fuel_depr_per_ATM_1985" localSheetId="4">[15]Global!#REF!</definedName>
    <definedName name="total_costs_ex_fuel_depr_per_ATM_1985" localSheetId="15">[15]Global!#REF!</definedName>
    <definedName name="total_costs_ex_fuel_depr_per_ATM_1985" localSheetId="22">[15]Global!#REF!</definedName>
    <definedName name="total_costs_ex_fuel_depr_per_ATM_1985" localSheetId="5">[15]Global!#REF!</definedName>
    <definedName name="total_costs_ex_fuel_depr_per_ATM_1985" localSheetId="9">[15]Global!#REF!</definedName>
    <definedName name="total_costs_ex_fuel_depr_per_ATM_1985" localSheetId="2">[15]Global!#REF!</definedName>
    <definedName name="total_costs_ex_fuel_depr_per_ATM_1985" localSheetId="26">[15]Global!#REF!</definedName>
    <definedName name="total_costs_ex_fuel_depr_per_ATM_1985">[15]Global!#REF!</definedName>
    <definedName name="total_costs_ex_fuel_depr_per_ATM_1986" localSheetId="4">[15]Global!#REF!</definedName>
    <definedName name="total_costs_ex_fuel_depr_per_ATM_1986" localSheetId="15">[15]Global!#REF!</definedName>
    <definedName name="total_costs_ex_fuel_depr_per_ATM_1986" localSheetId="22">[15]Global!#REF!</definedName>
    <definedName name="total_costs_ex_fuel_depr_per_ATM_1986" localSheetId="5">[15]Global!#REF!</definedName>
    <definedName name="total_costs_ex_fuel_depr_per_ATM_1986" localSheetId="9">[15]Global!#REF!</definedName>
    <definedName name="total_costs_ex_fuel_depr_per_ATM_1986" localSheetId="2">[15]Global!#REF!</definedName>
    <definedName name="total_costs_ex_fuel_depr_per_ATM_1986" localSheetId="26">[15]Global!#REF!</definedName>
    <definedName name="total_costs_ex_fuel_depr_per_ATM_1986">[15]Global!#REF!</definedName>
    <definedName name="total_costs_ex_fuel_depr_per_ATM_1987" localSheetId="4">[15]Global!#REF!</definedName>
    <definedName name="total_costs_ex_fuel_depr_per_ATM_1987" localSheetId="15">[15]Global!#REF!</definedName>
    <definedName name="total_costs_ex_fuel_depr_per_ATM_1987" localSheetId="22">[15]Global!#REF!</definedName>
    <definedName name="total_costs_ex_fuel_depr_per_ATM_1987" localSheetId="5">[15]Global!#REF!</definedName>
    <definedName name="total_costs_ex_fuel_depr_per_ATM_1987" localSheetId="9">[15]Global!#REF!</definedName>
    <definedName name="total_costs_ex_fuel_depr_per_ATM_1987" localSheetId="2">[15]Global!#REF!</definedName>
    <definedName name="total_costs_ex_fuel_depr_per_ATM_1987" localSheetId="26">[15]Global!#REF!</definedName>
    <definedName name="total_costs_ex_fuel_depr_per_ATM_1987">[15]Global!#REF!</definedName>
    <definedName name="total_costs_ex_fuel_depr_per_ATM_1988" localSheetId="4">[15]Global!#REF!</definedName>
    <definedName name="total_costs_ex_fuel_depr_per_ATM_1988" localSheetId="15">[15]Global!#REF!</definedName>
    <definedName name="total_costs_ex_fuel_depr_per_ATM_1988" localSheetId="22">[15]Global!#REF!</definedName>
    <definedName name="total_costs_ex_fuel_depr_per_ATM_1988" localSheetId="5">[15]Global!#REF!</definedName>
    <definedName name="total_costs_ex_fuel_depr_per_ATM_1988" localSheetId="9">[15]Global!#REF!</definedName>
    <definedName name="total_costs_ex_fuel_depr_per_ATM_1988" localSheetId="2">[15]Global!#REF!</definedName>
    <definedName name="total_costs_ex_fuel_depr_per_ATM_1988" localSheetId="26">[15]Global!#REF!</definedName>
    <definedName name="total_costs_ex_fuel_depr_per_ATM_1988">[15]Global!#REF!</definedName>
    <definedName name="total_costs_ex_fuel_depr_per_ATM_1989" localSheetId="4">[15]Global!#REF!</definedName>
    <definedName name="total_costs_ex_fuel_depr_per_ATM_1989" localSheetId="15">[15]Global!#REF!</definedName>
    <definedName name="total_costs_ex_fuel_depr_per_ATM_1989" localSheetId="22">[15]Global!#REF!</definedName>
    <definedName name="total_costs_ex_fuel_depr_per_ATM_1989" localSheetId="5">[15]Global!#REF!</definedName>
    <definedName name="total_costs_ex_fuel_depr_per_ATM_1989" localSheetId="9">[15]Global!#REF!</definedName>
    <definedName name="total_costs_ex_fuel_depr_per_ATM_1989" localSheetId="2">[15]Global!#REF!</definedName>
    <definedName name="total_costs_ex_fuel_depr_per_ATM_1989" localSheetId="26">[15]Global!#REF!</definedName>
    <definedName name="total_costs_ex_fuel_depr_per_ATM_1989">[15]Global!#REF!</definedName>
    <definedName name="total_costs_ex_fuel_depr_per_ATM_1990" localSheetId="4">[15]Global!#REF!</definedName>
    <definedName name="total_costs_ex_fuel_depr_per_ATM_1990" localSheetId="15">[15]Global!#REF!</definedName>
    <definedName name="total_costs_ex_fuel_depr_per_ATM_1990" localSheetId="22">[15]Global!#REF!</definedName>
    <definedName name="total_costs_ex_fuel_depr_per_ATM_1990" localSheetId="5">[15]Global!#REF!</definedName>
    <definedName name="total_costs_ex_fuel_depr_per_ATM_1990" localSheetId="9">[15]Global!#REF!</definedName>
    <definedName name="total_costs_ex_fuel_depr_per_ATM_1990" localSheetId="2">[15]Global!#REF!</definedName>
    <definedName name="total_costs_ex_fuel_depr_per_ATM_1990" localSheetId="26">[15]Global!#REF!</definedName>
    <definedName name="total_costs_ex_fuel_depr_per_ATM_1990">[15]Global!#REF!</definedName>
    <definedName name="total_costs_ex_fuel_depr_per_ATM_1991" localSheetId="4">[15]Global!#REF!</definedName>
    <definedName name="total_costs_ex_fuel_depr_per_ATM_1991" localSheetId="15">[15]Global!#REF!</definedName>
    <definedName name="total_costs_ex_fuel_depr_per_ATM_1991" localSheetId="22">[15]Global!#REF!</definedName>
    <definedName name="total_costs_ex_fuel_depr_per_ATM_1991" localSheetId="5">[15]Global!#REF!</definedName>
    <definedName name="total_costs_ex_fuel_depr_per_ATM_1991" localSheetId="9">[15]Global!#REF!</definedName>
    <definedName name="total_costs_ex_fuel_depr_per_ATM_1991" localSheetId="2">[15]Global!#REF!</definedName>
    <definedName name="total_costs_ex_fuel_depr_per_ATM_1991" localSheetId="26">[15]Global!#REF!</definedName>
    <definedName name="total_costs_ex_fuel_depr_per_ATM_1991">[15]Global!#REF!</definedName>
    <definedName name="total_costs_ex_fuel_depr_per_ATM_1992" localSheetId="4">[15]Global!#REF!</definedName>
    <definedName name="total_costs_ex_fuel_depr_per_ATM_1992" localSheetId="15">[15]Global!#REF!</definedName>
    <definedName name="total_costs_ex_fuel_depr_per_ATM_1992" localSheetId="22">[15]Global!#REF!</definedName>
    <definedName name="total_costs_ex_fuel_depr_per_ATM_1992" localSheetId="5">[15]Global!#REF!</definedName>
    <definedName name="total_costs_ex_fuel_depr_per_ATM_1992" localSheetId="9">[15]Global!#REF!</definedName>
    <definedName name="total_costs_ex_fuel_depr_per_ATM_1992" localSheetId="2">[15]Global!#REF!</definedName>
    <definedName name="total_costs_ex_fuel_depr_per_ATM_1992" localSheetId="26">[15]Global!#REF!</definedName>
    <definedName name="total_costs_ex_fuel_depr_per_ATM_1992">[15]Global!#REF!</definedName>
    <definedName name="total_costs_ex_fuel_depr_per_ATM_1993" localSheetId="4">[15]Global!#REF!</definedName>
    <definedName name="total_costs_ex_fuel_depr_per_ATM_1993" localSheetId="15">[15]Global!#REF!</definedName>
    <definedName name="total_costs_ex_fuel_depr_per_ATM_1993" localSheetId="22">[15]Global!#REF!</definedName>
    <definedName name="total_costs_ex_fuel_depr_per_ATM_1993" localSheetId="5">[15]Global!#REF!</definedName>
    <definedName name="total_costs_ex_fuel_depr_per_ATM_1993" localSheetId="9">[15]Global!#REF!</definedName>
    <definedName name="total_costs_ex_fuel_depr_per_ATM_1993" localSheetId="2">[15]Global!#REF!</definedName>
    <definedName name="total_costs_ex_fuel_depr_per_ATM_1993" localSheetId="26">[15]Global!#REF!</definedName>
    <definedName name="total_costs_ex_fuel_depr_per_ATM_1993">[15]Global!#REF!</definedName>
    <definedName name="total_costs_ex_fuel_depr_per_ATM_1994" localSheetId="4">[15]Global!#REF!</definedName>
    <definedName name="total_costs_ex_fuel_depr_per_ATM_1994" localSheetId="15">[15]Global!#REF!</definedName>
    <definedName name="total_costs_ex_fuel_depr_per_ATM_1994" localSheetId="22">[15]Global!#REF!</definedName>
    <definedName name="total_costs_ex_fuel_depr_per_ATM_1994" localSheetId="5">[15]Global!#REF!</definedName>
    <definedName name="total_costs_ex_fuel_depr_per_ATM_1994" localSheetId="9">[15]Global!#REF!</definedName>
    <definedName name="total_costs_ex_fuel_depr_per_ATM_1994" localSheetId="2">[15]Global!#REF!</definedName>
    <definedName name="total_costs_ex_fuel_depr_per_ATM_1994" localSheetId="26">[15]Global!#REF!</definedName>
    <definedName name="total_costs_ex_fuel_depr_per_ATM_1994">[15]Global!#REF!</definedName>
    <definedName name="total_costs_ex_fuel_depr_per_ATM_1995" localSheetId="4">[15]Global!#REF!</definedName>
    <definedName name="total_costs_ex_fuel_depr_per_ATM_1995" localSheetId="15">[15]Global!#REF!</definedName>
    <definedName name="total_costs_ex_fuel_depr_per_ATM_1995" localSheetId="22">[15]Global!#REF!</definedName>
    <definedName name="total_costs_ex_fuel_depr_per_ATM_1995" localSheetId="5">[15]Global!#REF!</definedName>
    <definedName name="total_costs_ex_fuel_depr_per_ATM_1995" localSheetId="9">[15]Global!#REF!</definedName>
    <definedName name="total_costs_ex_fuel_depr_per_ATM_1995" localSheetId="2">[15]Global!#REF!</definedName>
    <definedName name="total_costs_ex_fuel_depr_per_ATM_1995" localSheetId="26">[15]Global!#REF!</definedName>
    <definedName name="total_costs_ex_fuel_depr_per_ATM_1995">[15]Global!#REF!</definedName>
    <definedName name="total_costs_ex_fuel_depr_per_ATM_1996" localSheetId="4">[15]Global!#REF!</definedName>
    <definedName name="total_costs_ex_fuel_depr_per_ATM_1996" localSheetId="15">[15]Global!#REF!</definedName>
    <definedName name="total_costs_ex_fuel_depr_per_ATM_1996" localSheetId="22">[15]Global!#REF!</definedName>
    <definedName name="total_costs_ex_fuel_depr_per_ATM_1996" localSheetId="5">[15]Global!#REF!</definedName>
    <definedName name="total_costs_ex_fuel_depr_per_ATM_1996" localSheetId="9">[15]Global!#REF!</definedName>
    <definedName name="total_costs_ex_fuel_depr_per_ATM_1996" localSheetId="2">[15]Global!#REF!</definedName>
    <definedName name="total_costs_ex_fuel_depr_per_ATM_1996" localSheetId="26">[15]Global!#REF!</definedName>
    <definedName name="total_costs_ex_fuel_depr_per_ATM_1996">[15]Global!#REF!</definedName>
    <definedName name="total_costs_ex_fuel_depr_per_ATM_1997" localSheetId="4">[15]Global!#REF!</definedName>
    <definedName name="total_costs_ex_fuel_depr_per_ATM_1997" localSheetId="15">[15]Global!#REF!</definedName>
    <definedName name="total_costs_ex_fuel_depr_per_ATM_1997" localSheetId="22">[15]Global!#REF!</definedName>
    <definedName name="total_costs_ex_fuel_depr_per_ATM_1997" localSheetId="5">[15]Global!#REF!</definedName>
    <definedName name="total_costs_ex_fuel_depr_per_ATM_1997" localSheetId="9">[15]Global!#REF!</definedName>
    <definedName name="total_costs_ex_fuel_depr_per_ATM_1997" localSheetId="2">[15]Global!#REF!</definedName>
    <definedName name="total_costs_ex_fuel_depr_per_ATM_1997" localSheetId="26">[15]Global!#REF!</definedName>
    <definedName name="total_costs_ex_fuel_depr_per_ATM_1997">[15]Global!#REF!</definedName>
    <definedName name="total_costs_ex_fuel_depr_per_ATM_1998" localSheetId="4">[15]Global!#REF!</definedName>
    <definedName name="total_costs_ex_fuel_depr_per_ATM_1998" localSheetId="15">[15]Global!#REF!</definedName>
    <definedName name="total_costs_ex_fuel_depr_per_ATM_1998" localSheetId="22">[15]Global!#REF!</definedName>
    <definedName name="total_costs_ex_fuel_depr_per_ATM_1998" localSheetId="5">[15]Global!#REF!</definedName>
    <definedName name="total_costs_ex_fuel_depr_per_ATM_1998" localSheetId="9">[15]Global!#REF!</definedName>
    <definedName name="total_costs_ex_fuel_depr_per_ATM_1998" localSheetId="2">[15]Global!#REF!</definedName>
    <definedName name="total_costs_ex_fuel_depr_per_ATM_1998" localSheetId="26">[15]Global!#REF!</definedName>
    <definedName name="total_costs_ex_fuel_depr_per_ATM_1998">[15]Global!#REF!</definedName>
    <definedName name="total_costs_ex_fuel_depr_per_ATM_1999" localSheetId="4">[15]Global!#REF!</definedName>
    <definedName name="total_costs_ex_fuel_depr_per_ATM_1999" localSheetId="15">[15]Global!#REF!</definedName>
    <definedName name="total_costs_ex_fuel_depr_per_ATM_1999" localSheetId="22">[15]Global!#REF!</definedName>
    <definedName name="total_costs_ex_fuel_depr_per_ATM_1999" localSheetId="5">[15]Global!#REF!</definedName>
    <definedName name="total_costs_ex_fuel_depr_per_ATM_1999" localSheetId="9">[15]Global!#REF!</definedName>
    <definedName name="total_costs_ex_fuel_depr_per_ATM_1999" localSheetId="2">[15]Global!#REF!</definedName>
    <definedName name="total_costs_ex_fuel_depr_per_ATM_1999" localSheetId="26">[15]Global!#REF!</definedName>
    <definedName name="total_costs_ex_fuel_depr_per_ATM_1999">[15]Global!#REF!</definedName>
    <definedName name="total_costs_ex_fuel_depr_per_ATM_2000" localSheetId="4">[15]Global!#REF!</definedName>
    <definedName name="total_costs_ex_fuel_depr_per_ATM_2000" localSheetId="15">[15]Global!#REF!</definedName>
    <definedName name="total_costs_ex_fuel_depr_per_ATM_2000" localSheetId="22">[15]Global!#REF!</definedName>
    <definedName name="total_costs_ex_fuel_depr_per_ATM_2000" localSheetId="5">[15]Global!#REF!</definedName>
    <definedName name="total_costs_ex_fuel_depr_per_ATM_2000" localSheetId="9">[15]Global!#REF!</definedName>
    <definedName name="total_costs_ex_fuel_depr_per_ATM_2000" localSheetId="2">[15]Global!#REF!</definedName>
    <definedName name="total_costs_ex_fuel_depr_per_ATM_2000" localSheetId="26">[15]Global!#REF!</definedName>
    <definedName name="total_costs_ex_fuel_depr_per_ATM_2000">[15]Global!#REF!</definedName>
    <definedName name="total_costs_ex_fuel_depr_per_ATM_2001" localSheetId="4">[15]Global!#REF!</definedName>
    <definedName name="total_costs_ex_fuel_depr_per_ATM_2001" localSheetId="15">[15]Global!#REF!</definedName>
    <definedName name="total_costs_ex_fuel_depr_per_ATM_2001" localSheetId="22">[15]Global!#REF!</definedName>
    <definedName name="total_costs_ex_fuel_depr_per_ATM_2001" localSheetId="5">[15]Global!#REF!</definedName>
    <definedName name="total_costs_ex_fuel_depr_per_ATM_2001" localSheetId="9">[15]Global!#REF!</definedName>
    <definedName name="total_costs_ex_fuel_depr_per_ATM_2001" localSheetId="2">[15]Global!#REF!</definedName>
    <definedName name="total_costs_ex_fuel_depr_per_ATM_2001" localSheetId="26">[15]Global!#REF!</definedName>
    <definedName name="total_costs_ex_fuel_depr_per_ATM_2001">[15]Global!#REF!</definedName>
    <definedName name="total_costs_ex_fuel_depr_per_ATM_2002" localSheetId="4">[15]Global!#REF!</definedName>
    <definedName name="total_costs_ex_fuel_depr_per_ATM_2002" localSheetId="15">[15]Global!#REF!</definedName>
    <definedName name="total_costs_ex_fuel_depr_per_ATM_2002" localSheetId="22">[15]Global!#REF!</definedName>
    <definedName name="total_costs_ex_fuel_depr_per_ATM_2002" localSheetId="5">[15]Global!#REF!</definedName>
    <definedName name="total_costs_ex_fuel_depr_per_ATM_2002" localSheetId="9">[15]Global!#REF!</definedName>
    <definedName name="total_costs_ex_fuel_depr_per_ATM_2002" localSheetId="2">[15]Global!#REF!</definedName>
    <definedName name="total_costs_ex_fuel_depr_per_ATM_2002" localSheetId="26">[15]Global!#REF!</definedName>
    <definedName name="total_costs_ex_fuel_depr_per_ATM_2002">[15]Global!#REF!</definedName>
    <definedName name="total_costs_ex_fuel_depr_per_ATM_2003" localSheetId="4">[15]Global!#REF!</definedName>
    <definedName name="total_costs_ex_fuel_depr_per_ATM_2003" localSheetId="15">[15]Global!#REF!</definedName>
    <definedName name="total_costs_ex_fuel_depr_per_ATM_2003" localSheetId="22">[15]Global!#REF!</definedName>
    <definedName name="total_costs_ex_fuel_depr_per_ATM_2003" localSheetId="5">[15]Global!#REF!</definedName>
    <definedName name="total_costs_ex_fuel_depr_per_ATM_2003" localSheetId="9">[15]Global!#REF!</definedName>
    <definedName name="total_costs_ex_fuel_depr_per_ATM_2003" localSheetId="2">[15]Global!#REF!</definedName>
    <definedName name="total_costs_ex_fuel_depr_per_ATM_2003" localSheetId="26">[15]Global!#REF!</definedName>
    <definedName name="total_costs_ex_fuel_depr_per_ATM_2003">[15]Global!#REF!</definedName>
    <definedName name="total_costs_ex_fuel_depr_per_ATM_2004" localSheetId="4">[15]Global!#REF!</definedName>
    <definedName name="total_costs_ex_fuel_depr_per_ATM_2004" localSheetId="15">[15]Global!#REF!</definedName>
    <definedName name="total_costs_ex_fuel_depr_per_ATM_2004" localSheetId="22">[15]Global!#REF!</definedName>
    <definedName name="total_costs_ex_fuel_depr_per_ATM_2004" localSheetId="5">[15]Global!#REF!</definedName>
    <definedName name="total_costs_ex_fuel_depr_per_ATM_2004" localSheetId="9">[15]Global!#REF!</definedName>
    <definedName name="total_costs_ex_fuel_depr_per_ATM_2004" localSheetId="2">[15]Global!#REF!</definedName>
    <definedName name="total_costs_ex_fuel_depr_per_ATM_2004" localSheetId="26">[15]Global!#REF!</definedName>
    <definedName name="total_costs_ex_fuel_depr_per_ATM_2004">[15]Global!#REF!</definedName>
    <definedName name="total_costs_ex_fuel_depr_per_ATM_2005" localSheetId="4">[15]Global!#REF!</definedName>
    <definedName name="total_costs_ex_fuel_depr_per_ATM_2005" localSheetId="15">[15]Global!#REF!</definedName>
    <definedName name="total_costs_ex_fuel_depr_per_ATM_2005" localSheetId="22">[15]Global!#REF!</definedName>
    <definedName name="total_costs_ex_fuel_depr_per_ATM_2005" localSheetId="5">[15]Global!#REF!</definedName>
    <definedName name="total_costs_ex_fuel_depr_per_ATM_2005" localSheetId="9">[15]Global!#REF!</definedName>
    <definedName name="total_costs_ex_fuel_depr_per_ATM_2005" localSheetId="2">[15]Global!#REF!</definedName>
    <definedName name="total_costs_ex_fuel_depr_per_ATM_2005" localSheetId="26">[15]Global!#REF!</definedName>
    <definedName name="total_costs_ex_fuel_depr_per_ATM_2005">[15]Global!#REF!</definedName>
    <definedName name="total_costs_ex_fuel_depr_per_ATM_2006" localSheetId="4">[15]Global!#REF!</definedName>
    <definedName name="total_costs_ex_fuel_depr_per_ATM_2006" localSheetId="15">[15]Global!#REF!</definedName>
    <definedName name="total_costs_ex_fuel_depr_per_ATM_2006" localSheetId="22">[15]Global!#REF!</definedName>
    <definedName name="total_costs_ex_fuel_depr_per_ATM_2006" localSheetId="5">[15]Global!#REF!</definedName>
    <definedName name="total_costs_ex_fuel_depr_per_ATM_2006" localSheetId="9">[15]Global!#REF!</definedName>
    <definedName name="total_costs_ex_fuel_depr_per_ATM_2006" localSheetId="2">[15]Global!#REF!</definedName>
    <definedName name="total_costs_ex_fuel_depr_per_ATM_2006" localSheetId="26">[15]Global!#REF!</definedName>
    <definedName name="total_costs_ex_fuel_depr_per_ATM_2006">[15]Global!#REF!</definedName>
    <definedName name="total_costs_ex_fuel_depr_per_ATM_2007" localSheetId="4">[15]Global!#REF!</definedName>
    <definedName name="total_costs_ex_fuel_depr_per_ATM_2007" localSheetId="15">[15]Global!#REF!</definedName>
    <definedName name="total_costs_ex_fuel_depr_per_ATM_2007" localSheetId="22">[15]Global!#REF!</definedName>
    <definedName name="total_costs_ex_fuel_depr_per_ATM_2007" localSheetId="5">[15]Global!#REF!</definedName>
    <definedName name="total_costs_ex_fuel_depr_per_ATM_2007" localSheetId="9">[15]Global!#REF!</definedName>
    <definedName name="total_costs_ex_fuel_depr_per_ATM_2007" localSheetId="2">[15]Global!#REF!</definedName>
    <definedName name="total_costs_ex_fuel_depr_per_ATM_2007" localSheetId="26">[15]Global!#REF!</definedName>
    <definedName name="total_costs_ex_fuel_depr_per_ATM_2007">[15]Global!#REF!</definedName>
    <definedName name="total_costs_ex_fuel_depr_per_ATM_2008" localSheetId="4">[15]Global!#REF!</definedName>
    <definedName name="total_costs_ex_fuel_depr_per_ATM_2008" localSheetId="15">[15]Global!#REF!</definedName>
    <definedName name="total_costs_ex_fuel_depr_per_ATM_2008" localSheetId="22">[15]Global!#REF!</definedName>
    <definedName name="total_costs_ex_fuel_depr_per_ATM_2008" localSheetId="5">[15]Global!#REF!</definedName>
    <definedName name="total_costs_ex_fuel_depr_per_ATM_2008" localSheetId="9">[15]Global!#REF!</definedName>
    <definedName name="total_costs_ex_fuel_depr_per_ATM_2008" localSheetId="2">[15]Global!#REF!</definedName>
    <definedName name="total_costs_ex_fuel_depr_per_ATM_2008" localSheetId="26">[15]Global!#REF!</definedName>
    <definedName name="total_costs_ex_fuel_depr_per_ATM_2008">[15]Global!#REF!</definedName>
    <definedName name="total_costs_ex_fuel_depr_per_ATM_2009" localSheetId="4">[15]Global!#REF!</definedName>
    <definedName name="total_costs_ex_fuel_depr_per_ATM_2009" localSheetId="15">[15]Global!#REF!</definedName>
    <definedName name="total_costs_ex_fuel_depr_per_ATM_2009" localSheetId="22">[15]Global!#REF!</definedName>
    <definedName name="total_costs_ex_fuel_depr_per_ATM_2009" localSheetId="5">[15]Global!#REF!</definedName>
    <definedName name="total_costs_ex_fuel_depr_per_ATM_2009" localSheetId="9">[15]Global!#REF!</definedName>
    <definedName name="total_costs_ex_fuel_depr_per_ATM_2009" localSheetId="2">[15]Global!#REF!</definedName>
    <definedName name="total_costs_ex_fuel_depr_per_ATM_2009" localSheetId="26">[15]Global!#REF!</definedName>
    <definedName name="total_costs_ex_fuel_depr_per_ATM_2009">[15]Global!#REF!</definedName>
    <definedName name="total_costs_ex_fuel_depr_per_ATM_2010" localSheetId="4">[15]Global!#REF!</definedName>
    <definedName name="total_costs_ex_fuel_depr_per_ATM_2010" localSheetId="15">[15]Global!#REF!</definedName>
    <definedName name="total_costs_ex_fuel_depr_per_ATM_2010" localSheetId="22">[15]Global!#REF!</definedName>
    <definedName name="total_costs_ex_fuel_depr_per_ATM_2010" localSheetId="5">[15]Global!#REF!</definedName>
    <definedName name="total_costs_ex_fuel_depr_per_ATM_2010" localSheetId="9">[15]Global!#REF!</definedName>
    <definedName name="total_costs_ex_fuel_depr_per_ATM_2010" localSheetId="2">[15]Global!#REF!</definedName>
    <definedName name="total_costs_ex_fuel_depr_per_ATM_2010" localSheetId="26">[15]Global!#REF!</definedName>
    <definedName name="total_costs_ex_fuel_depr_per_ATM_2010">[15]Global!#REF!</definedName>
    <definedName name="total_costs_ex_fuel_depr_per_ATM_comm" localSheetId="4">[15]Global!#REF!</definedName>
    <definedName name="total_costs_ex_fuel_depr_per_ATM_comm" localSheetId="15">[15]Global!#REF!</definedName>
    <definedName name="total_costs_ex_fuel_depr_per_ATM_comm" localSheetId="22">[15]Global!#REF!</definedName>
    <definedName name="total_costs_ex_fuel_depr_per_ATM_comm" localSheetId="5">[15]Global!#REF!</definedName>
    <definedName name="total_costs_ex_fuel_depr_per_ATM_comm" localSheetId="9">[15]Global!#REF!</definedName>
    <definedName name="total_costs_ex_fuel_depr_per_ATM_comm" localSheetId="2">[15]Global!#REF!</definedName>
    <definedName name="total_costs_ex_fuel_depr_per_ATM_comm" localSheetId="26">[15]Global!#REF!</definedName>
    <definedName name="total_costs_ex_fuel_depr_per_ATM_comm">[15]Global!#REF!</definedName>
    <definedName name="total_costs_ex_fuel_per_ASK_1985" localSheetId="4">[15]Global!#REF!</definedName>
    <definedName name="total_costs_ex_fuel_per_ASK_1985" localSheetId="15">[15]Global!#REF!</definedName>
    <definedName name="total_costs_ex_fuel_per_ASK_1985" localSheetId="22">[15]Global!#REF!</definedName>
    <definedName name="total_costs_ex_fuel_per_ASK_1985" localSheetId="5">[15]Global!#REF!</definedName>
    <definedName name="total_costs_ex_fuel_per_ASK_1985" localSheetId="9">[15]Global!#REF!</definedName>
    <definedName name="total_costs_ex_fuel_per_ASK_1985" localSheetId="2">[15]Global!#REF!</definedName>
    <definedName name="total_costs_ex_fuel_per_ASK_1985" localSheetId="26">[15]Global!#REF!</definedName>
    <definedName name="total_costs_ex_fuel_per_ASK_1985">[15]Global!#REF!</definedName>
    <definedName name="total_costs_ex_fuel_per_ASK_1986" localSheetId="4">[15]Global!#REF!</definedName>
    <definedName name="total_costs_ex_fuel_per_ASK_1986" localSheetId="15">[15]Global!#REF!</definedName>
    <definedName name="total_costs_ex_fuel_per_ASK_1986" localSheetId="22">[15]Global!#REF!</definedName>
    <definedName name="total_costs_ex_fuel_per_ASK_1986" localSheetId="5">[15]Global!#REF!</definedName>
    <definedName name="total_costs_ex_fuel_per_ASK_1986" localSheetId="9">[15]Global!#REF!</definedName>
    <definedName name="total_costs_ex_fuel_per_ASK_1986" localSheetId="2">[15]Global!#REF!</definedName>
    <definedName name="total_costs_ex_fuel_per_ASK_1986" localSheetId="26">[15]Global!#REF!</definedName>
    <definedName name="total_costs_ex_fuel_per_ASK_1986">[15]Global!#REF!</definedName>
    <definedName name="total_costs_ex_fuel_per_ASK_1987" localSheetId="4">[15]Global!#REF!</definedName>
    <definedName name="total_costs_ex_fuel_per_ASK_1987" localSheetId="15">[15]Global!#REF!</definedName>
    <definedName name="total_costs_ex_fuel_per_ASK_1987" localSheetId="22">[15]Global!#REF!</definedName>
    <definedName name="total_costs_ex_fuel_per_ASK_1987" localSheetId="5">[15]Global!#REF!</definedName>
    <definedName name="total_costs_ex_fuel_per_ASK_1987" localSheetId="9">[15]Global!#REF!</definedName>
    <definedName name="total_costs_ex_fuel_per_ASK_1987" localSheetId="2">[15]Global!#REF!</definedName>
    <definedName name="total_costs_ex_fuel_per_ASK_1987" localSheetId="26">[15]Global!#REF!</definedName>
    <definedName name="total_costs_ex_fuel_per_ASK_1987">[15]Global!#REF!</definedName>
    <definedName name="total_costs_ex_fuel_per_ASK_1988" localSheetId="4">[15]Global!#REF!</definedName>
    <definedName name="total_costs_ex_fuel_per_ASK_1988" localSheetId="15">[15]Global!#REF!</definedName>
    <definedName name="total_costs_ex_fuel_per_ASK_1988" localSheetId="22">[15]Global!#REF!</definedName>
    <definedName name="total_costs_ex_fuel_per_ASK_1988" localSheetId="5">[15]Global!#REF!</definedName>
    <definedName name="total_costs_ex_fuel_per_ASK_1988" localSheetId="9">[15]Global!#REF!</definedName>
    <definedName name="total_costs_ex_fuel_per_ASK_1988" localSheetId="2">[15]Global!#REF!</definedName>
    <definedName name="total_costs_ex_fuel_per_ASK_1988" localSheetId="26">[15]Global!#REF!</definedName>
    <definedName name="total_costs_ex_fuel_per_ASK_1988">[15]Global!#REF!</definedName>
    <definedName name="total_costs_ex_fuel_per_ASK_1989" localSheetId="4">[15]Global!#REF!</definedName>
    <definedName name="total_costs_ex_fuel_per_ASK_1989" localSheetId="15">[15]Global!#REF!</definedName>
    <definedName name="total_costs_ex_fuel_per_ASK_1989" localSheetId="22">[15]Global!#REF!</definedName>
    <definedName name="total_costs_ex_fuel_per_ASK_1989" localSheetId="5">[15]Global!#REF!</definedName>
    <definedName name="total_costs_ex_fuel_per_ASK_1989" localSheetId="9">[15]Global!#REF!</definedName>
    <definedName name="total_costs_ex_fuel_per_ASK_1989" localSheetId="2">[15]Global!#REF!</definedName>
    <definedName name="total_costs_ex_fuel_per_ASK_1989" localSheetId="26">[15]Global!#REF!</definedName>
    <definedName name="total_costs_ex_fuel_per_ASK_1989">[15]Global!#REF!</definedName>
    <definedName name="total_costs_ex_fuel_per_ASK_1990" localSheetId="4">[15]Global!#REF!</definedName>
    <definedName name="total_costs_ex_fuel_per_ASK_1990" localSheetId="15">[15]Global!#REF!</definedName>
    <definedName name="total_costs_ex_fuel_per_ASK_1990" localSheetId="22">[15]Global!#REF!</definedName>
    <definedName name="total_costs_ex_fuel_per_ASK_1990" localSheetId="5">[15]Global!#REF!</definedName>
    <definedName name="total_costs_ex_fuel_per_ASK_1990" localSheetId="9">[15]Global!#REF!</definedName>
    <definedName name="total_costs_ex_fuel_per_ASK_1990" localSheetId="2">[15]Global!#REF!</definedName>
    <definedName name="total_costs_ex_fuel_per_ASK_1990" localSheetId="26">[15]Global!#REF!</definedName>
    <definedName name="total_costs_ex_fuel_per_ASK_1990">[15]Global!#REF!</definedName>
    <definedName name="total_costs_ex_fuel_per_ASK_1991" localSheetId="4">[15]Global!#REF!</definedName>
    <definedName name="total_costs_ex_fuel_per_ASK_1991" localSheetId="15">[15]Global!#REF!</definedName>
    <definedName name="total_costs_ex_fuel_per_ASK_1991" localSheetId="22">[15]Global!#REF!</definedName>
    <definedName name="total_costs_ex_fuel_per_ASK_1991" localSheetId="5">[15]Global!#REF!</definedName>
    <definedName name="total_costs_ex_fuel_per_ASK_1991" localSheetId="9">[15]Global!#REF!</definedName>
    <definedName name="total_costs_ex_fuel_per_ASK_1991" localSheetId="2">[15]Global!#REF!</definedName>
    <definedName name="total_costs_ex_fuel_per_ASK_1991" localSheetId="26">[15]Global!#REF!</definedName>
    <definedName name="total_costs_ex_fuel_per_ASK_1991">[15]Global!#REF!</definedName>
    <definedName name="total_costs_ex_fuel_per_ASK_1992" localSheetId="4">[15]Global!#REF!</definedName>
    <definedName name="total_costs_ex_fuel_per_ASK_1992" localSheetId="15">[15]Global!#REF!</definedName>
    <definedName name="total_costs_ex_fuel_per_ASK_1992" localSheetId="22">[15]Global!#REF!</definedName>
    <definedName name="total_costs_ex_fuel_per_ASK_1992" localSheetId="5">[15]Global!#REF!</definedName>
    <definedName name="total_costs_ex_fuel_per_ASK_1992" localSheetId="9">[15]Global!#REF!</definedName>
    <definedName name="total_costs_ex_fuel_per_ASK_1992" localSheetId="2">[15]Global!#REF!</definedName>
    <definedName name="total_costs_ex_fuel_per_ASK_1992" localSheetId="26">[15]Global!#REF!</definedName>
    <definedName name="total_costs_ex_fuel_per_ASK_1992">[15]Global!#REF!</definedName>
    <definedName name="total_costs_ex_fuel_per_ASK_1993" localSheetId="4">[15]Global!#REF!</definedName>
    <definedName name="total_costs_ex_fuel_per_ASK_1993" localSheetId="15">[15]Global!#REF!</definedName>
    <definedName name="total_costs_ex_fuel_per_ASK_1993" localSheetId="22">[15]Global!#REF!</definedName>
    <definedName name="total_costs_ex_fuel_per_ASK_1993" localSheetId="5">[15]Global!#REF!</definedName>
    <definedName name="total_costs_ex_fuel_per_ASK_1993" localSheetId="9">[15]Global!#REF!</definedName>
    <definedName name="total_costs_ex_fuel_per_ASK_1993" localSheetId="2">[15]Global!#REF!</definedName>
    <definedName name="total_costs_ex_fuel_per_ASK_1993" localSheetId="26">[15]Global!#REF!</definedName>
    <definedName name="total_costs_ex_fuel_per_ASK_1993">[15]Global!#REF!</definedName>
    <definedName name="total_costs_ex_fuel_per_ASK_1994" localSheetId="4">[15]Global!#REF!</definedName>
    <definedName name="total_costs_ex_fuel_per_ASK_1994" localSheetId="15">[15]Global!#REF!</definedName>
    <definedName name="total_costs_ex_fuel_per_ASK_1994" localSheetId="22">[15]Global!#REF!</definedName>
    <definedName name="total_costs_ex_fuel_per_ASK_1994" localSheetId="5">[15]Global!#REF!</definedName>
    <definedName name="total_costs_ex_fuel_per_ASK_1994" localSheetId="9">[15]Global!#REF!</definedName>
    <definedName name="total_costs_ex_fuel_per_ASK_1994" localSheetId="2">[15]Global!#REF!</definedName>
    <definedName name="total_costs_ex_fuel_per_ASK_1994" localSheetId="26">[15]Global!#REF!</definedName>
    <definedName name="total_costs_ex_fuel_per_ASK_1994">[15]Global!#REF!</definedName>
    <definedName name="total_costs_ex_fuel_per_ASK_1995" localSheetId="4">[15]Global!#REF!</definedName>
    <definedName name="total_costs_ex_fuel_per_ASK_1995" localSheetId="15">[15]Global!#REF!</definedName>
    <definedName name="total_costs_ex_fuel_per_ASK_1995" localSheetId="22">[15]Global!#REF!</definedName>
    <definedName name="total_costs_ex_fuel_per_ASK_1995" localSheetId="5">[15]Global!#REF!</definedName>
    <definedName name="total_costs_ex_fuel_per_ASK_1995" localSheetId="9">[15]Global!#REF!</definedName>
    <definedName name="total_costs_ex_fuel_per_ASK_1995" localSheetId="2">[15]Global!#REF!</definedName>
    <definedName name="total_costs_ex_fuel_per_ASK_1995" localSheetId="26">[15]Global!#REF!</definedName>
    <definedName name="total_costs_ex_fuel_per_ASK_1995">[15]Global!#REF!</definedName>
    <definedName name="total_costs_ex_fuel_per_ASK_1996" localSheetId="4">[15]Global!#REF!</definedName>
    <definedName name="total_costs_ex_fuel_per_ASK_1996" localSheetId="15">[15]Global!#REF!</definedName>
    <definedName name="total_costs_ex_fuel_per_ASK_1996" localSheetId="22">[15]Global!#REF!</definedName>
    <definedName name="total_costs_ex_fuel_per_ASK_1996" localSheetId="5">[15]Global!#REF!</definedName>
    <definedName name="total_costs_ex_fuel_per_ASK_1996" localSheetId="9">[15]Global!#REF!</definedName>
    <definedName name="total_costs_ex_fuel_per_ASK_1996" localSheetId="2">[15]Global!#REF!</definedName>
    <definedName name="total_costs_ex_fuel_per_ASK_1996" localSheetId="26">[15]Global!#REF!</definedName>
    <definedName name="total_costs_ex_fuel_per_ASK_1996">[15]Global!#REF!</definedName>
    <definedName name="total_costs_ex_fuel_per_ASK_1997" localSheetId="4">[15]Global!#REF!</definedName>
    <definedName name="total_costs_ex_fuel_per_ASK_1997" localSheetId="15">[15]Global!#REF!</definedName>
    <definedName name="total_costs_ex_fuel_per_ASK_1997" localSheetId="22">[15]Global!#REF!</definedName>
    <definedName name="total_costs_ex_fuel_per_ASK_1997" localSheetId="5">[15]Global!#REF!</definedName>
    <definedName name="total_costs_ex_fuel_per_ASK_1997" localSheetId="9">[15]Global!#REF!</definedName>
    <definedName name="total_costs_ex_fuel_per_ASK_1997" localSheetId="2">[15]Global!#REF!</definedName>
    <definedName name="total_costs_ex_fuel_per_ASK_1997" localSheetId="26">[15]Global!#REF!</definedName>
    <definedName name="total_costs_ex_fuel_per_ASK_1997">[15]Global!#REF!</definedName>
    <definedName name="total_costs_ex_fuel_per_ASK_1998" localSheetId="4">[15]Global!#REF!</definedName>
    <definedName name="total_costs_ex_fuel_per_ASK_1998" localSheetId="15">[15]Global!#REF!</definedName>
    <definedName name="total_costs_ex_fuel_per_ASK_1998" localSheetId="22">[15]Global!#REF!</definedName>
    <definedName name="total_costs_ex_fuel_per_ASK_1998" localSheetId="5">[15]Global!#REF!</definedName>
    <definedName name="total_costs_ex_fuel_per_ASK_1998" localSheetId="9">[15]Global!#REF!</definedName>
    <definedName name="total_costs_ex_fuel_per_ASK_1998" localSheetId="2">[15]Global!#REF!</definedName>
    <definedName name="total_costs_ex_fuel_per_ASK_1998" localSheetId="26">[15]Global!#REF!</definedName>
    <definedName name="total_costs_ex_fuel_per_ASK_1998">[15]Global!#REF!</definedName>
    <definedName name="total_costs_ex_fuel_per_ASK_1999" localSheetId="4">[15]Global!#REF!</definedName>
    <definedName name="total_costs_ex_fuel_per_ASK_1999" localSheetId="15">[15]Global!#REF!</definedName>
    <definedName name="total_costs_ex_fuel_per_ASK_1999" localSheetId="22">[15]Global!#REF!</definedName>
    <definedName name="total_costs_ex_fuel_per_ASK_1999" localSheetId="5">[15]Global!#REF!</definedName>
    <definedName name="total_costs_ex_fuel_per_ASK_1999" localSheetId="9">[15]Global!#REF!</definedName>
    <definedName name="total_costs_ex_fuel_per_ASK_1999" localSheetId="2">[15]Global!#REF!</definedName>
    <definedName name="total_costs_ex_fuel_per_ASK_1999" localSheetId="26">[15]Global!#REF!</definedName>
    <definedName name="total_costs_ex_fuel_per_ASK_1999">[15]Global!#REF!</definedName>
    <definedName name="total_costs_ex_fuel_per_ASK_2000" localSheetId="4">[15]Global!#REF!</definedName>
    <definedName name="total_costs_ex_fuel_per_ASK_2000" localSheetId="15">[15]Global!#REF!</definedName>
    <definedName name="total_costs_ex_fuel_per_ASK_2000" localSheetId="22">[15]Global!#REF!</definedName>
    <definedName name="total_costs_ex_fuel_per_ASK_2000" localSheetId="5">[15]Global!#REF!</definedName>
    <definedName name="total_costs_ex_fuel_per_ASK_2000" localSheetId="9">[15]Global!#REF!</definedName>
    <definedName name="total_costs_ex_fuel_per_ASK_2000" localSheetId="2">[15]Global!#REF!</definedName>
    <definedName name="total_costs_ex_fuel_per_ASK_2000" localSheetId="26">[15]Global!#REF!</definedName>
    <definedName name="total_costs_ex_fuel_per_ASK_2000">[15]Global!#REF!</definedName>
    <definedName name="total_costs_ex_fuel_per_ASK_2001" localSheetId="4">[15]Global!#REF!</definedName>
    <definedName name="total_costs_ex_fuel_per_ASK_2001" localSheetId="15">[15]Global!#REF!</definedName>
    <definedName name="total_costs_ex_fuel_per_ASK_2001" localSheetId="22">[15]Global!#REF!</definedName>
    <definedName name="total_costs_ex_fuel_per_ASK_2001" localSheetId="5">[15]Global!#REF!</definedName>
    <definedName name="total_costs_ex_fuel_per_ASK_2001" localSheetId="9">[15]Global!#REF!</definedName>
    <definedName name="total_costs_ex_fuel_per_ASK_2001" localSheetId="2">[15]Global!#REF!</definedName>
    <definedName name="total_costs_ex_fuel_per_ASK_2001" localSheetId="26">[15]Global!#REF!</definedName>
    <definedName name="total_costs_ex_fuel_per_ASK_2001">[15]Global!#REF!</definedName>
    <definedName name="total_costs_ex_fuel_per_ASK_2002" localSheetId="4">[15]Global!#REF!</definedName>
    <definedName name="total_costs_ex_fuel_per_ASK_2002" localSheetId="15">[15]Global!#REF!</definedName>
    <definedName name="total_costs_ex_fuel_per_ASK_2002" localSheetId="22">[15]Global!#REF!</definedName>
    <definedName name="total_costs_ex_fuel_per_ASK_2002" localSheetId="5">[15]Global!#REF!</definedName>
    <definedName name="total_costs_ex_fuel_per_ASK_2002" localSheetId="9">[15]Global!#REF!</definedName>
    <definedName name="total_costs_ex_fuel_per_ASK_2002" localSheetId="2">[15]Global!#REF!</definedName>
    <definedName name="total_costs_ex_fuel_per_ASK_2002" localSheetId="26">[15]Global!#REF!</definedName>
    <definedName name="total_costs_ex_fuel_per_ASK_2002">[15]Global!#REF!</definedName>
    <definedName name="total_costs_ex_fuel_per_ASK_2003" localSheetId="4">[15]Global!#REF!</definedName>
    <definedName name="total_costs_ex_fuel_per_ASK_2003" localSheetId="15">[15]Global!#REF!</definedName>
    <definedName name="total_costs_ex_fuel_per_ASK_2003" localSheetId="22">[15]Global!#REF!</definedName>
    <definedName name="total_costs_ex_fuel_per_ASK_2003" localSheetId="5">[15]Global!#REF!</definedName>
    <definedName name="total_costs_ex_fuel_per_ASK_2003" localSheetId="9">[15]Global!#REF!</definedName>
    <definedName name="total_costs_ex_fuel_per_ASK_2003" localSheetId="2">[15]Global!#REF!</definedName>
    <definedName name="total_costs_ex_fuel_per_ASK_2003" localSheetId="26">[15]Global!#REF!</definedName>
    <definedName name="total_costs_ex_fuel_per_ASK_2003">[15]Global!#REF!</definedName>
    <definedName name="total_costs_ex_fuel_per_ASK_2004" localSheetId="4">[15]Global!#REF!</definedName>
    <definedName name="total_costs_ex_fuel_per_ASK_2004" localSheetId="15">[15]Global!#REF!</definedName>
    <definedName name="total_costs_ex_fuel_per_ASK_2004" localSheetId="22">[15]Global!#REF!</definedName>
    <definedName name="total_costs_ex_fuel_per_ASK_2004" localSheetId="5">[15]Global!#REF!</definedName>
    <definedName name="total_costs_ex_fuel_per_ASK_2004" localSheetId="9">[15]Global!#REF!</definedName>
    <definedName name="total_costs_ex_fuel_per_ASK_2004" localSheetId="2">[15]Global!#REF!</definedName>
    <definedName name="total_costs_ex_fuel_per_ASK_2004" localSheetId="26">[15]Global!#REF!</definedName>
    <definedName name="total_costs_ex_fuel_per_ASK_2004">[15]Global!#REF!</definedName>
    <definedName name="total_costs_ex_fuel_per_ASK_2005" localSheetId="4">[15]Global!#REF!</definedName>
    <definedName name="total_costs_ex_fuel_per_ASK_2005" localSheetId="15">[15]Global!#REF!</definedName>
    <definedName name="total_costs_ex_fuel_per_ASK_2005" localSheetId="22">[15]Global!#REF!</definedName>
    <definedName name="total_costs_ex_fuel_per_ASK_2005" localSheetId="5">[15]Global!#REF!</definedName>
    <definedName name="total_costs_ex_fuel_per_ASK_2005" localSheetId="9">[15]Global!#REF!</definedName>
    <definedName name="total_costs_ex_fuel_per_ASK_2005" localSheetId="2">[15]Global!#REF!</definedName>
    <definedName name="total_costs_ex_fuel_per_ASK_2005" localSheetId="26">[15]Global!#REF!</definedName>
    <definedName name="total_costs_ex_fuel_per_ASK_2005">[15]Global!#REF!</definedName>
    <definedName name="total_costs_ex_fuel_per_ASK_2006" localSheetId="4">[15]Global!#REF!</definedName>
    <definedName name="total_costs_ex_fuel_per_ASK_2006" localSheetId="15">[15]Global!#REF!</definedName>
    <definedName name="total_costs_ex_fuel_per_ASK_2006" localSheetId="22">[15]Global!#REF!</definedName>
    <definedName name="total_costs_ex_fuel_per_ASK_2006" localSheetId="5">[15]Global!#REF!</definedName>
    <definedName name="total_costs_ex_fuel_per_ASK_2006" localSheetId="9">[15]Global!#REF!</definedName>
    <definedName name="total_costs_ex_fuel_per_ASK_2006" localSheetId="2">[15]Global!#REF!</definedName>
    <definedName name="total_costs_ex_fuel_per_ASK_2006" localSheetId="26">[15]Global!#REF!</definedName>
    <definedName name="total_costs_ex_fuel_per_ASK_2006">[15]Global!#REF!</definedName>
    <definedName name="total_costs_ex_fuel_per_ASK_2007" localSheetId="4">[15]Global!#REF!</definedName>
    <definedName name="total_costs_ex_fuel_per_ASK_2007" localSheetId="15">[15]Global!#REF!</definedName>
    <definedName name="total_costs_ex_fuel_per_ASK_2007" localSheetId="22">[15]Global!#REF!</definedName>
    <definedName name="total_costs_ex_fuel_per_ASK_2007" localSheetId="5">[15]Global!#REF!</definedName>
    <definedName name="total_costs_ex_fuel_per_ASK_2007" localSheetId="9">[15]Global!#REF!</definedName>
    <definedName name="total_costs_ex_fuel_per_ASK_2007" localSheetId="2">[15]Global!#REF!</definedName>
    <definedName name="total_costs_ex_fuel_per_ASK_2007" localSheetId="26">[15]Global!#REF!</definedName>
    <definedName name="total_costs_ex_fuel_per_ASK_2007">[15]Global!#REF!</definedName>
    <definedName name="total_costs_ex_fuel_per_ASK_2008" localSheetId="4">[15]Global!#REF!</definedName>
    <definedName name="total_costs_ex_fuel_per_ASK_2008" localSheetId="15">[15]Global!#REF!</definedName>
    <definedName name="total_costs_ex_fuel_per_ASK_2008" localSheetId="22">[15]Global!#REF!</definedName>
    <definedName name="total_costs_ex_fuel_per_ASK_2008" localSheetId="5">[15]Global!#REF!</definedName>
    <definedName name="total_costs_ex_fuel_per_ASK_2008" localSheetId="9">[15]Global!#REF!</definedName>
    <definedName name="total_costs_ex_fuel_per_ASK_2008" localSheetId="2">[15]Global!#REF!</definedName>
    <definedName name="total_costs_ex_fuel_per_ASK_2008" localSheetId="26">[15]Global!#REF!</definedName>
    <definedName name="total_costs_ex_fuel_per_ASK_2008">[15]Global!#REF!</definedName>
    <definedName name="total_costs_ex_fuel_per_ASK_2009" localSheetId="4">[15]Global!#REF!</definedName>
    <definedName name="total_costs_ex_fuel_per_ASK_2009" localSheetId="15">[15]Global!#REF!</definedName>
    <definedName name="total_costs_ex_fuel_per_ASK_2009" localSheetId="22">[15]Global!#REF!</definedName>
    <definedName name="total_costs_ex_fuel_per_ASK_2009" localSheetId="5">[15]Global!#REF!</definedName>
    <definedName name="total_costs_ex_fuel_per_ASK_2009" localSheetId="9">[15]Global!#REF!</definedName>
    <definedName name="total_costs_ex_fuel_per_ASK_2009" localSheetId="2">[15]Global!#REF!</definedName>
    <definedName name="total_costs_ex_fuel_per_ASK_2009" localSheetId="26">[15]Global!#REF!</definedName>
    <definedName name="total_costs_ex_fuel_per_ASK_2009">[15]Global!#REF!</definedName>
    <definedName name="total_costs_ex_fuel_per_ASK_2010" localSheetId="4">[15]Global!#REF!</definedName>
    <definedName name="total_costs_ex_fuel_per_ASK_2010" localSheetId="15">[15]Global!#REF!</definedName>
    <definedName name="total_costs_ex_fuel_per_ASK_2010" localSheetId="22">[15]Global!#REF!</definedName>
    <definedName name="total_costs_ex_fuel_per_ASK_2010" localSheetId="5">[15]Global!#REF!</definedName>
    <definedName name="total_costs_ex_fuel_per_ASK_2010" localSheetId="9">[15]Global!#REF!</definedName>
    <definedName name="total_costs_ex_fuel_per_ASK_2010" localSheetId="2">[15]Global!#REF!</definedName>
    <definedName name="total_costs_ex_fuel_per_ASK_2010" localSheetId="26">[15]Global!#REF!</definedName>
    <definedName name="total_costs_ex_fuel_per_ASK_2010">[15]Global!#REF!</definedName>
    <definedName name="total_costs_ex_fuel_per_ASK_comm" localSheetId="4">[15]Global!#REF!</definedName>
    <definedName name="total_costs_ex_fuel_per_ASK_comm" localSheetId="15">[15]Global!#REF!</definedName>
    <definedName name="total_costs_ex_fuel_per_ASK_comm" localSheetId="22">[15]Global!#REF!</definedName>
    <definedName name="total_costs_ex_fuel_per_ASK_comm" localSheetId="5">[15]Global!#REF!</definedName>
    <definedName name="total_costs_ex_fuel_per_ASK_comm" localSheetId="9">[15]Global!#REF!</definedName>
    <definedName name="total_costs_ex_fuel_per_ASK_comm" localSheetId="2">[15]Global!#REF!</definedName>
    <definedName name="total_costs_ex_fuel_per_ASK_comm" localSheetId="26">[15]Global!#REF!</definedName>
    <definedName name="total_costs_ex_fuel_per_ASK_comm">[15]Global!#REF!</definedName>
    <definedName name="total_costs_ex_fuel_per_ASM_1985" localSheetId="4">[15]Global!#REF!</definedName>
    <definedName name="total_costs_ex_fuel_per_ASM_1985" localSheetId="15">[15]Global!#REF!</definedName>
    <definedName name="total_costs_ex_fuel_per_ASM_1985" localSheetId="22">[15]Global!#REF!</definedName>
    <definedName name="total_costs_ex_fuel_per_ASM_1985" localSheetId="5">[15]Global!#REF!</definedName>
    <definedName name="total_costs_ex_fuel_per_ASM_1985" localSheetId="9">[15]Global!#REF!</definedName>
    <definedName name="total_costs_ex_fuel_per_ASM_1985" localSheetId="2">[15]Global!#REF!</definedName>
    <definedName name="total_costs_ex_fuel_per_ASM_1985" localSheetId="26">[15]Global!#REF!</definedName>
    <definedName name="total_costs_ex_fuel_per_ASM_1985">[15]Global!#REF!</definedName>
    <definedName name="total_costs_ex_fuel_per_ASM_1986" localSheetId="4">[15]Global!#REF!</definedName>
    <definedName name="total_costs_ex_fuel_per_ASM_1986" localSheetId="15">[15]Global!#REF!</definedName>
    <definedName name="total_costs_ex_fuel_per_ASM_1986" localSheetId="22">[15]Global!#REF!</definedName>
    <definedName name="total_costs_ex_fuel_per_ASM_1986" localSheetId="5">[15]Global!#REF!</definedName>
    <definedName name="total_costs_ex_fuel_per_ASM_1986" localSheetId="9">[15]Global!#REF!</definedName>
    <definedName name="total_costs_ex_fuel_per_ASM_1986" localSheetId="2">[15]Global!#REF!</definedName>
    <definedName name="total_costs_ex_fuel_per_ASM_1986" localSheetId="26">[15]Global!#REF!</definedName>
    <definedName name="total_costs_ex_fuel_per_ASM_1986">[15]Global!#REF!</definedName>
    <definedName name="total_costs_ex_fuel_per_ASM_1987" localSheetId="4">[15]Global!#REF!</definedName>
    <definedName name="total_costs_ex_fuel_per_ASM_1987" localSheetId="15">[15]Global!#REF!</definedName>
    <definedName name="total_costs_ex_fuel_per_ASM_1987" localSheetId="22">[15]Global!#REF!</definedName>
    <definedName name="total_costs_ex_fuel_per_ASM_1987" localSheetId="5">[15]Global!#REF!</definedName>
    <definedName name="total_costs_ex_fuel_per_ASM_1987" localSheetId="9">[15]Global!#REF!</definedName>
    <definedName name="total_costs_ex_fuel_per_ASM_1987" localSheetId="2">[15]Global!#REF!</definedName>
    <definedName name="total_costs_ex_fuel_per_ASM_1987" localSheetId="26">[15]Global!#REF!</definedName>
    <definedName name="total_costs_ex_fuel_per_ASM_1987">[15]Global!#REF!</definedName>
    <definedName name="total_costs_ex_fuel_per_ASM_1988" localSheetId="4">[15]Global!#REF!</definedName>
    <definedName name="total_costs_ex_fuel_per_ASM_1988" localSheetId="15">[15]Global!#REF!</definedName>
    <definedName name="total_costs_ex_fuel_per_ASM_1988" localSheetId="22">[15]Global!#REF!</definedName>
    <definedName name="total_costs_ex_fuel_per_ASM_1988" localSheetId="5">[15]Global!#REF!</definedName>
    <definedName name="total_costs_ex_fuel_per_ASM_1988" localSheetId="9">[15]Global!#REF!</definedName>
    <definedName name="total_costs_ex_fuel_per_ASM_1988" localSheetId="2">[15]Global!#REF!</definedName>
    <definedName name="total_costs_ex_fuel_per_ASM_1988" localSheetId="26">[15]Global!#REF!</definedName>
    <definedName name="total_costs_ex_fuel_per_ASM_1988">[15]Global!#REF!</definedName>
    <definedName name="total_costs_ex_fuel_per_ASM_1989" localSheetId="4">[15]Global!#REF!</definedName>
    <definedName name="total_costs_ex_fuel_per_ASM_1989" localSheetId="15">[15]Global!#REF!</definedName>
    <definedName name="total_costs_ex_fuel_per_ASM_1989" localSheetId="22">[15]Global!#REF!</definedName>
    <definedName name="total_costs_ex_fuel_per_ASM_1989" localSheetId="5">[15]Global!#REF!</definedName>
    <definedName name="total_costs_ex_fuel_per_ASM_1989" localSheetId="9">[15]Global!#REF!</definedName>
    <definedName name="total_costs_ex_fuel_per_ASM_1989" localSheetId="2">[15]Global!#REF!</definedName>
    <definedName name="total_costs_ex_fuel_per_ASM_1989" localSheetId="26">[15]Global!#REF!</definedName>
    <definedName name="total_costs_ex_fuel_per_ASM_1989">[15]Global!#REF!</definedName>
    <definedName name="total_costs_ex_fuel_per_ASM_1990" localSheetId="4">[15]Global!#REF!</definedName>
    <definedName name="total_costs_ex_fuel_per_ASM_1990" localSheetId="15">[15]Global!#REF!</definedName>
    <definedName name="total_costs_ex_fuel_per_ASM_1990" localSheetId="22">[15]Global!#REF!</definedName>
    <definedName name="total_costs_ex_fuel_per_ASM_1990" localSheetId="5">[15]Global!#REF!</definedName>
    <definedName name="total_costs_ex_fuel_per_ASM_1990" localSheetId="9">[15]Global!#REF!</definedName>
    <definedName name="total_costs_ex_fuel_per_ASM_1990" localSheetId="2">[15]Global!#REF!</definedName>
    <definedName name="total_costs_ex_fuel_per_ASM_1990" localSheetId="26">[15]Global!#REF!</definedName>
    <definedName name="total_costs_ex_fuel_per_ASM_1990">[15]Global!#REF!</definedName>
    <definedName name="total_costs_ex_fuel_per_ASM_1991" localSheetId="4">[15]Global!#REF!</definedName>
    <definedName name="total_costs_ex_fuel_per_ASM_1991" localSheetId="15">[15]Global!#REF!</definedName>
    <definedName name="total_costs_ex_fuel_per_ASM_1991" localSheetId="22">[15]Global!#REF!</definedName>
    <definedName name="total_costs_ex_fuel_per_ASM_1991" localSheetId="5">[15]Global!#REF!</definedName>
    <definedName name="total_costs_ex_fuel_per_ASM_1991" localSheetId="9">[15]Global!#REF!</definedName>
    <definedName name="total_costs_ex_fuel_per_ASM_1991" localSheetId="2">[15]Global!#REF!</definedName>
    <definedName name="total_costs_ex_fuel_per_ASM_1991" localSheetId="26">[15]Global!#REF!</definedName>
    <definedName name="total_costs_ex_fuel_per_ASM_1991">[15]Global!#REF!</definedName>
    <definedName name="total_costs_ex_fuel_per_ASM_1992" localSheetId="4">[15]Global!#REF!</definedName>
    <definedName name="total_costs_ex_fuel_per_ASM_1992" localSheetId="15">[15]Global!#REF!</definedName>
    <definedName name="total_costs_ex_fuel_per_ASM_1992" localSheetId="22">[15]Global!#REF!</definedName>
    <definedName name="total_costs_ex_fuel_per_ASM_1992" localSheetId="5">[15]Global!#REF!</definedName>
    <definedName name="total_costs_ex_fuel_per_ASM_1992" localSheetId="9">[15]Global!#REF!</definedName>
    <definedName name="total_costs_ex_fuel_per_ASM_1992" localSheetId="2">[15]Global!#REF!</definedName>
    <definedName name="total_costs_ex_fuel_per_ASM_1992" localSheetId="26">[15]Global!#REF!</definedName>
    <definedName name="total_costs_ex_fuel_per_ASM_1992">[15]Global!#REF!</definedName>
    <definedName name="total_costs_ex_fuel_per_ASM_1993" localSheetId="4">[15]Global!#REF!</definedName>
    <definedName name="total_costs_ex_fuel_per_ASM_1993" localSheetId="15">[15]Global!#REF!</definedName>
    <definedName name="total_costs_ex_fuel_per_ASM_1993" localSheetId="22">[15]Global!#REF!</definedName>
    <definedName name="total_costs_ex_fuel_per_ASM_1993" localSheetId="5">[15]Global!#REF!</definedName>
    <definedName name="total_costs_ex_fuel_per_ASM_1993" localSheetId="9">[15]Global!#REF!</definedName>
    <definedName name="total_costs_ex_fuel_per_ASM_1993" localSheetId="2">[15]Global!#REF!</definedName>
    <definedName name="total_costs_ex_fuel_per_ASM_1993" localSheetId="26">[15]Global!#REF!</definedName>
    <definedName name="total_costs_ex_fuel_per_ASM_1993">[15]Global!#REF!</definedName>
    <definedName name="total_costs_ex_fuel_per_ASM_1994" localSheetId="4">[15]Global!#REF!</definedName>
    <definedName name="total_costs_ex_fuel_per_ASM_1994" localSheetId="15">[15]Global!#REF!</definedName>
    <definedName name="total_costs_ex_fuel_per_ASM_1994" localSheetId="22">[15]Global!#REF!</definedName>
    <definedName name="total_costs_ex_fuel_per_ASM_1994" localSheetId="5">[15]Global!#REF!</definedName>
    <definedName name="total_costs_ex_fuel_per_ASM_1994" localSheetId="9">[15]Global!#REF!</definedName>
    <definedName name="total_costs_ex_fuel_per_ASM_1994" localSheetId="2">[15]Global!#REF!</definedName>
    <definedName name="total_costs_ex_fuel_per_ASM_1994" localSheetId="26">[15]Global!#REF!</definedName>
    <definedName name="total_costs_ex_fuel_per_ASM_1994">[15]Global!#REF!</definedName>
    <definedName name="total_costs_ex_fuel_per_ASM_1995" localSheetId="4">[15]Global!#REF!</definedName>
    <definedName name="total_costs_ex_fuel_per_ASM_1995" localSheetId="15">[15]Global!#REF!</definedName>
    <definedName name="total_costs_ex_fuel_per_ASM_1995" localSheetId="22">[15]Global!#REF!</definedName>
    <definedName name="total_costs_ex_fuel_per_ASM_1995" localSheetId="5">[15]Global!#REF!</definedName>
    <definedName name="total_costs_ex_fuel_per_ASM_1995" localSheetId="9">[15]Global!#REF!</definedName>
    <definedName name="total_costs_ex_fuel_per_ASM_1995" localSheetId="2">[15]Global!#REF!</definedName>
    <definedName name="total_costs_ex_fuel_per_ASM_1995" localSheetId="26">[15]Global!#REF!</definedName>
    <definedName name="total_costs_ex_fuel_per_ASM_1995">[15]Global!#REF!</definedName>
    <definedName name="total_costs_ex_fuel_per_ASM_1996" localSheetId="4">[15]Global!#REF!</definedName>
    <definedName name="total_costs_ex_fuel_per_ASM_1996" localSheetId="15">[15]Global!#REF!</definedName>
    <definedName name="total_costs_ex_fuel_per_ASM_1996" localSheetId="22">[15]Global!#REF!</definedName>
    <definedName name="total_costs_ex_fuel_per_ASM_1996" localSheetId="5">[15]Global!#REF!</definedName>
    <definedName name="total_costs_ex_fuel_per_ASM_1996" localSheetId="9">[15]Global!#REF!</definedName>
    <definedName name="total_costs_ex_fuel_per_ASM_1996" localSheetId="2">[15]Global!#REF!</definedName>
    <definedName name="total_costs_ex_fuel_per_ASM_1996" localSheetId="26">[15]Global!#REF!</definedName>
    <definedName name="total_costs_ex_fuel_per_ASM_1996">[15]Global!#REF!</definedName>
    <definedName name="total_costs_ex_fuel_per_ASM_1997" localSheetId="4">[15]Global!#REF!</definedName>
    <definedName name="total_costs_ex_fuel_per_ASM_1997" localSheetId="15">[15]Global!#REF!</definedName>
    <definedName name="total_costs_ex_fuel_per_ASM_1997" localSheetId="22">[15]Global!#REF!</definedName>
    <definedName name="total_costs_ex_fuel_per_ASM_1997" localSheetId="5">[15]Global!#REF!</definedName>
    <definedName name="total_costs_ex_fuel_per_ASM_1997" localSheetId="9">[15]Global!#REF!</definedName>
    <definedName name="total_costs_ex_fuel_per_ASM_1997" localSheetId="2">[15]Global!#REF!</definedName>
    <definedName name="total_costs_ex_fuel_per_ASM_1997" localSheetId="26">[15]Global!#REF!</definedName>
    <definedName name="total_costs_ex_fuel_per_ASM_1997">[15]Global!#REF!</definedName>
    <definedName name="total_costs_ex_fuel_per_ASM_1998" localSheetId="4">[15]Global!#REF!</definedName>
    <definedName name="total_costs_ex_fuel_per_ASM_1998" localSheetId="15">[15]Global!#REF!</definedName>
    <definedName name="total_costs_ex_fuel_per_ASM_1998" localSheetId="22">[15]Global!#REF!</definedName>
    <definedName name="total_costs_ex_fuel_per_ASM_1998" localSheetId="5">[15]Global!#REF!</definedName>
    <definedName name="total_costs_ex_fuel_per_ASM_1998" localSheetId="9">[15]Global!#REF!</definedName>
    <definedName name="total_costs_ex_fuel_per_ASM_1998" localSheetId="2">[15]Global!#REF!</definedName>
    <definedName name="total_costs_ex_fuel_per_ASM_1998" localSheetId="26">[15]Global!#REF!</definedName>
    <definedName name="total_costs_ex_fuel_per_ASM_1998">[15]Global!#REF!</definedName>
    <definedName name="total_costs_ex_fuel_per_ASM_1999" localSheetId="4">[15]Global!#REF!</definedName>
    <definedName name="total_costs_ex_fuel_per_ASM_1999" localSheetId="15">[15]Global!#REF!</definedName>
    <definedName name="total_costs_ex_fuel_per_ASM_1999" localSheetId="22">[15]Global!#REF!</definedName>
    <definedName name="total_costs_ex_fuel_per_ASM_1999" localSheetId="5">[15]Global!#REF!</definedName>
    <definedName name="total_costs_ex_fuel_per_ASM_1999" localSheetId="9">[15]Global!#REF!</definedName>
    <definedName name="total_costs_ex_fuel_per_ASM_1999" localSheetId="2">[15]Global!#REF!</definedName>
    <definedName name="total_costs_ex_fuel_per_ASM_1999" localSheetId="26">[15]Global!#REF!</definedName>
    <definedName name="total_costs_ex_fuel_per_ASM_1999">[15]Global!#REF!</definedName>
    <definedName name="total_costs_ex_fuel_per_ASM_2000" localSheetId="4">[15]Global!#REF!</definedName>
    <definedName name="total_costs_ex_fuel_per_ASM_2000" localSheetId="15">[15]Global!#REF!</definedName>
    <definedName name="total_costs_ex_fuel_per_ASM_2000" localSheetId="22">[15]Global!#REF!</definedName>
    <definedName name="total_costs_ex_fuel_per_ASM_2000" localSheetId="5">[15]Global!#REF!</definedName>
    <definedName name="total_costs_ex_fuel_per_ASM_2000" localSheetId="9">[15]Global!#REF!</definedName>
    <definedName name="total_costs_ex_fuel_per_ASM_2000" localSheetId="2">[15]Global!#REF!</definedName>
    <definedName name="total_costs_ex_fuel_per_ASM_2000" localSheetId="26">[15]Global!#REF!</definedName>
    <definedName name="total_costs_ex_fuel_per_ASM_2000">[15]Global!#REF!</definedName>
    <definedName name="total_costs_ex_fuel_per_ASM_2001" localSheetId="4">[15]Global!#REF!</definedName>
    <definedName name="total_costs_ex_fuel_per_ASM_2001" localSheetId="15">[15]Global!#REF!</definedName>
    <definedName name="total_costs_ex_fuel_per_ASM_2001" localSheetId="22">[15]Global!#REF!</definedName>
    <definedName name="total_costs_ex_fuel_per_ASM_2001" localSheetId="5">[15]Global!#REF!</definedName>
    <definedName name="total_costs_ex_fuel_per_ASM_2001" localSheetId="9">[15]Global!#REF!</definedName>
    <definedName name="total_costs_ex_fuel_per_ASM_2001" localSheetId="2">[15]Global!#REF!</definedName>
    <definedName name="total_costs_ex_fuel_per_ASM_2001" localSheetId="26">[15]Global!#REF!</definedName>
    <definedName name="total_costs_ex_fuel_per_ASM_2001">[15]Global!#REF!</definedName>
    <definedName name="total_costs_ex_fuel_per_ASM_2002" localSheetId="4">[15]Global!#REF!</definedName>
    <definedName name="total_costs_ex_fuel_per_ASM_2002" localSheetId="15">[15]Global!#REF!</definedName>
    <definedName name="total_costs_ex_fuel_per_ASM_2002" localSheetId="22">[15]Global!#REF!</definedName>
    <definedName name="total_costs_ex_fuel_per_ASM_2002" localSheetId="5">[15]Global!#REF!</definedName>
    <definedName name="total_costs_ex_fuel_per_ASM_2002" localSheetId="9">[15]Global!#REF!</definedName>
    <definedName name="total_costs_ex_fuel_per_ASM_2002" localSheetId="2">[15]Global!#REF!</definedName>
    <definedName name="total_costs_ex_fuel_per_ASM_2002" localSheetId="26">[15]Global!#REF!</definedName>
    <definedName name="total_costs_ex_fuel_per_ASM_2002">[15]Global!#REF!</definedName>
    <definedName name="total_costs_ex_fuel_per_ASM_2003" localSheetId="4">[15]Global!#REF!</definedName>
    <definedName name="total_costs_ex_fuel_per_ASM_2003" localSheetId="15">[15]Global!#REF!</definedName>
    <definedName name="total_costs_ex_fuel_per_ASM_2003" localSheetId="22">[15]Global!#REF!</definedName>
    <definedName name="total_costs_ex_fuel_per_ASM_2003" localSheetId="5">[15]Global!#REF!</definedName>
    <definedName name="total_costs_ex_fuel_per_ASM_2003" localSheetId="9">[15]Global!#REF!</definedName>
    <definedName name="total_costs_ex_fuel_per_ASM_2003" localSheetId="2">[15]Global!#REF!</definedName>
    <definedName name="total_costs_ex_fuel_per_ASM_2003" localSheetId="26">[15]Global!#REF!</definedName>
    <definedName name="total_costs_ex_fuel_per_ASM_2003">[15]Global!#REF!</definedName>
    <definedName name="total_costs_ex_fuel_per_ASM_2004" localSheetId="4">[15]Global!#REF!</definedName>
    <definedName name="total_costs_ex_fuel_per_ASM_2004" localSheetId="15">[15]Global!#REF!</definedName>
    <definedName name="total_costs_ex_fuel_per_ASM_2004" localSheetId="22">[15]Global!#REF!</definedName>
    <definedName name="total_costs_ex_fuel_per_ASM_2004" localSheetId="5">[15]Global!#REF!</definedName>
    <definedName name="total_costs_ex_fuel_per_ASM_2004" localSheetId="9">[15]Global!#REF!</definedName>
    <definedName name="total_costs_ex_fuel_per_ASM_2004" localSheetId="2">[15]Global!#REF!</definedName>
    <definedName name="total_costs_ex_fuel_per_ASM_2004" localSheetId="26">[15]Global!#REF!</definedName>
    <definedName name="total_costs_ex_fuel_per_ASM_2004">[15]Global!#REF!</definedName>
    <definedName name="total_costs_ex_fuel_per_ASM_2005" localSheetId="4">[15]Global!#REF!</definedName>
    <definedName name="total_costs_ex_fuel_per_ASM_2005" localSheetId="15">[15]Global!#REF!</definedName>
    <definedName name="total_costs_ex_fuel_per_ASM_2005" localSheetId="22">[15]Global!#REF!</definedName>
    <definedName name="total_costs_ex_fuel_per_ASM_2005" localSheetId="5">[15]Global!#REF!</definedName>
    <definedName name="total_costs_ex_fuel_per_ASM_2005" localSheetId="9">[15]Global!#REF!</definedName>
    <definedName name="total_costs_ex_fuel_per_ASM_2005" localSheetId="2">[15]Global!#REF!</definedName>
    <definedName name="total_costs_ex_fuel_per_ASM_2005" localSheetId="26">[15]Global!#REF!</definedName>
    <definedName name="total_costs_ex_fuel_per_ASM_2005">[15]Global!#REF!</definedName>
    <definedName name="total_costs_ex_fuel_per_ASM_2006" localSheetId="4">[15]Global!#REF!</definedName>
    <definedName name="total_costs_ex_fuel_per_ASM_2006" localSheetId="15">[15]Global!#REF!</definedName>
    <definedName name="total_costs_ex_fuel_per_ASM_2006" localSheetId="22">[15]Global!#REF!</definedName>
    <definedName name="total_costs_ex_fuel_per_ASM_2006" localSheetId="5">[15]Global!#REF!</definedName>
    <definedName name="total_costs_ex_fuel_per_ASM_2006" localSheetId="9">[15]Global!#REF!</definedName>
    <definedName name="total_costs_ex_fuel_per_ASM_2006" localSheetId="2">[15]Global!#REF!</definedName>
    <definedName name="total_costs_ex_fuel_per_ASM_2006" localSheetId="26">[15]Global!#REF!</definedName>
    <definedName name="total_costs_ex_fuel_per_ASM_2006">[15]Global!#REF!</definedName>
    <definedName name="total_costs_ex_fuel_per_ASM_2007" localSheetId="4">[15]Global!#REF!</definedName>
    <definedName name="total_costs_ex_fuel_per_ASM_2007" localSheetId="15">[15]Global!#REF!</definedName>
    <definedName name="total_costs_ex_fuel_per_ASM_2007" localSheetId="22">[15]Global!#REF!</definedName>
    <definedName name="total_costs_ex_fuel_per_ASM_2007" localSheetId="5">[15]Global!#REF!</definedName>
    <definedName name="total_costs_ex_fuel_per_ASM_2007" localSheetId="9">[15]Global!#REF!</definedName>
    <definedName name="total_costs_ex_fuel_per_ASM_2007" localSheetId="2">[15]Global!#REF!</definedName>
    <definedName name="total_costs_ex_fuel_per_ASM_2007" localSheetId="26">[15]Global!#REF!</definedName>
    <definedName name="total_costs_ex_fuel_per_ASM_2007">[15]Global!#REF!</definedName>
    <definedName name="total_costs_ex_fuel_per_ASM_2008" localSheetId="4">[15]Global!#REF!</definedName>
    <definedName name="total_costs_ex_fuel_per_ASM_2008" localSheetId="15">[15]Global!#REF!</definedName>
    <definedName name="total_costs_ex_fuel_per_ASM_2008" localSheetId="22">[15]Global!#REF!</definedName>
    <definedName name="total_costs_ex_fuel_per_ASM_2008" localSheetId="5">[15]Global!#REF!</definedName>
    <definedName name="total_costs_ex_fuel_per_ASM_2008" localSheetId="9">[15]Global!#REF!</definedName>
    <definedName name="total_costs_ex_fuel_per_ASM_2008" localSheetId="2">[15]Global!#REF!</definedName>
    <definedName name="total_costs_ex_fuel_per_ASM_2008" localSheetId="26">[15]Global!#REF!</definedName>
    <definedName name="total_costs_ex_fuel_per_ASM_2008">[15]Global!#REF!</definedName>
    <definedName name="total_costs_ex_fuel_per_ASM_2009" localSheetId="4">[15]Global!#REF!</definedName>
    <definedName name="total_costs_ex_fuel_per_ASM_2009" localSheetId="15">[15]Global!#REF!</definedName>
    <definedName name="total_costs_ex_fuel_per_ASM_2009" localSheetId="22">[15]Global!#REF!</definedName>
    <definedName name="total_costs_ex_fuel_per_ASM_2009" localSheetId="5">[15]Global!#REF!</definedName>
    <definedName name="total_costs_ex_fuel_per_ASM_2009" localSheetId="9">[15]Global!#REF!</definedName>
    <definedName name="total_costs_ex_fuel_per_ASM_2009" localSheetId="2">[15]Global!#REF!</definedName>
    <definedName name="total_costs_ex_fuel_per_ASM_2009" localSheetId="26">[15]Global!#REF!</definedName>
    <definedName name="total_costs_ex_fuel_per_ASM_2009">[15]Global!#REF!</definedName>
    <definedName name="total_costs_ex_fuel_per_ASM_2010" localSheetId="4">[15]Global!#REF!</definedName>
    <definedName name="total_costs_ex_fuel_per_ASM_2010" localSheetId="15">[15]Global!#REF!</definedName>
    <definedName name="total_costs_ex_fuel_per_ASM_2010" localSheetId="22">[15]Global!#REF!</definedName>
    <definedName name="total_costs_ex_fuel_per_ASM_2010" localSheetId="5">[15]Global!#REF!</definedName>
    <definedName name="total_costs_ex_fuel_per_ASM_2010" localSheetId="9">[15]Global!#REF!</definedName>
    <definedName name="total_costs_ex_fuel_per_ASM_2010" localSheetId="2">[15]Global!#REF!</definedName>
    <definedName name="total_costs_ex_fuel_per_ASM_2010" localSheetId="26">[15]Global!#REF!</definedName>
    <definedName name="total_costs_ex_fuel_per_ASM_2010">[15]Global!#REF!</definedName>
    <definedName name="total_costs_ex_fuel_per_ASM_comm" localSheetId="4">[15]Global!#REF!</definedName>
    <definedName name="total_costs_ex_fuel_per_ASM_comm" localSheetId="15">[15]Global!#REF!</definedName>
    <definedName name="total_costs_ex_fuel_per_ASM_comm" localSheetId="22">[15]Global!#REF!</definedName>
    <definedName name="total_costs_ex_fuel_per_ASM_comm" localSheetId="5">[15]Global!#REF!</definedName>
    <definedName name="total_costs_ex_fuel_per_ASM_comm" localSheetId="9">[15]Global!#REF!</definedName>
    <definedName name="total_costs_ex_fuel_per_ASM_comm" localSheetId="2">[15]Global!#REF!</definedName>
    <definedName name="total_costs_ex_fuel_per_ASM_comm" localSheetId="26">[15]Global!#REF!</definedName>
    <definedName name="total_costs_ex_fuel_per_ASM_comm">[15]Global!#REF!</definedName>
    <definedName name="total_costs_ex_fuel_per_ATK_1985" localSheetId="4">[15]Global!#REF!</definedName>
    <definedName name="total_costs_ex_fuel_per_ATK_1985" localSheetId="15">[15]Global!#REF!</definedName>
    <definedName name="total_costs_ex_fuel_per_ATK_1985" localSheetId="22">[15]Global!#REF!</definedName>
    <definedName name="total_costs_ex_fuel_per_ATK_1985" localSheetId="5">[15]Global!#REF!</definedName>
    <definedName name="total_costs_ex_fuel_per_ATK_1985" localSheetId="9">[15]Global!#REF!</definedName>
    <definedName name="total_costs_ex_fuel_per_ATK_1985" localSheetId="2">[15]Global!#REF!</definedName>
    <definedName name="total_costs_ex_fuel_per_ATK_1985" localSheetId="26">[15]Global!#REF!</definedName>
    <definedName name="total_costs_ex_fuel_per_ATK_1985">[15]Global!#REF!</definedName>
    <definedName name="total_costs_ex_fuel_per_ATK_1986" localSheetId="4">[15]Global!#REF!</definedName>
    <definedName name="total_costs_ex_fuel_per_ATK_1986" localSheetId="15">[15]Global!#REF!</definedName>
    <definedName name="total_costs_ex_fuel_per_ATK_1986" localSheetId="22">[15]Global!#REF!</definedName>
    <definedName name="total_costs_ex_fuel_per_ATK_1986" localSheetId="5">[15]Global!#REF!</definedName>
    <definedName name="total_costs_ex_fuel_per_ATK_1986" localSheetId="9">[15]Global!#REF!</definedName>
    <definedName name="total_costs_ex_fuel_per_ATK_1986" localSheetId="2">[15]Global!#REF!</definedName>
    <definedName name="total_costs_ex_fuel_per_ATK_1986" localSheetId="26">[15]Global!#REF!</definedName>
    <definedName name="total_costs_ex_fuel_per_ATK_1986">[15]Global!#REF!</definedName>
    <definedName name="total_costs_ex_fuel_per_ATK_1987" localSheetId="4">[15]Global!#REF!</definedName>
    <definedName name="total_costs_ex_fuel_per_ATK_1987" localSheetId="15">[15]Global!#REF!</definedName>
    <definedName name="total_costs_ex_fuel_per_ATK_1987" localSheetId="22">[15]Global!#REF!</definedName>
    <definedName name="total_costs_ex_fuel_per_ATK_1987" localSheetId="5">[15]Global!#REF!</definedName>
    <definedName name="total_costs_ex_fuel_per_ATK_1987" localSheetId="9">[15]Global!#REF!</definedName>
    <definedName name="total_costs_ex_fuel_per_ATK_1987" localSheetId="2">[15]Global!#REF!</definedName>
    <definedName name="total_costs_ex_fuel_per_ATK_1987" localSheetId="26">[15]Global!#REF!</definedName>
    <definedName name="total_costs_ex_fuel_per_ATK_1987">[15]Global!#REF!</definedName>
    <definedName name="total_costs_ex_fuel_per_ATK_1988" localSheetId="4">[15]Global!#REF!</definedName>
    <definedName name="total_costs_ex_fuel_per_ATK_1988" localSheetId="15">[15]Global!#REF!</definedName>
    <definedName name="total_costs_ex_fuel_per_ATK_1988" localSheetId="22">[15]Global!#REF!</definedName>
    <definedName name="total_costs_ex_fuel_per_ATK_1988" localSheetId="5">[15]Global!#REF!</definedName>
    <definedName name="total_costs_ex_fuel_per_ATK_1988" localSheetId="9">[15]Global!#REF!</definedName>
    <definedName name="total_costs_ex_fuel_per_ATK_1988" localSheetId="2">[15]Global!#REF!</definedName>
    <definedName name="total_costs_ex_fuel_per_ATK_1988" localSheetId="26">[15]Global!#REF!</definedName>
    <definedName name="total_costs_ex_fuel_per_ATK_1988">[15]Global!#REF!</definedName>
    <definedName name="total_costs_ex_fuel_per_ATK_1989" localSheetId="4">[15]Global!#REF!</definedName>
    <definedName name="total_costs_ex_fuel_per_ATK_1989" localSheetId="15">[15]Global!#REF!</definedName>
    <definedName name="total_costs_ex_fuel_per_ATK_1989" localSheetId="22">[15]Global!#REF!</definedName>
    <definedName name="total_costs_ex_fuel_per_ATK_1989" localSheetId="5">[15]Global!#REF!</definedName>
    <definedName name="total_costs_ex_fuel_per_ATK_1989" localSheetId="9">[15]Global!#REF!</definedName>
    <definedName name="total_costs_ex_fuel_per_ATK_1989" localSheetId="2">[15]Global!#REF!</definedName>
    <definedName name="total_costs_ex_fuel_per_ATK_1989" localSheetId="26">[15]Global!#REF!</definedName>
    <definedName name="total_costs_ex_fuel_per_ATK_1989">[15]Global!#REF!</definedName>
    <definedName name="total_costs_ex_fuel_per_ATK_1990" localSheetId="4">[15]Global!#REF!</definedName>
    <definedName name="total_costs_ex_fuel_per_ATK_1990" localSheetId="15">[15]Global!#REF!</definedName>
    <definedName name="total_costs_ex_fuel_per_ATK_1990" localSheetId="22">[15]Global!#REF!</definedName>
    <definedName name="total_costs_ex_fuel_per_ATK_1990" localSheetId="5">[15]Global!#REF!</definedName>
    <definedName name="total_costs_ex_fuel_per_ATK_1990" localSheetId="9">[15]Global!#REF!</definedName>
    <definedName name="total_costs_ex_fuel_per_ATK_1990" localSheetId="2">[15]Global!#REF!</definedName>
    <definedName name="total_costs_ex_fuel_per_ATK_1990" localSheetId="26">[15]Global!#REF!</definedName>
    <definedName name="total_costs_ex_fuel_per_ATK_1990">[15]Global!#REF!</definedName>
    <definedName name="total_costs_ex_fuel_per_ATK_1991" localSheetId="4">[15]Global!#REF!</definedName>
    <definedName name="total_costs_ex_fuel_per_ATK_1991" localSheetId="15">[15]Global!#REF!</definedName>
    <definedName name="total_costs_ex_fuel_per_ATK_1991" localSheetId="22">[15]Global!#REF!</definedName>
    <definedName name="total_costs_ex_fuel_per_ATK_1991" localSheetId="5">[15]Global!#REF!</definedName>
    <definedName name="total_costs_ex_fuel_per_ATK_1991" localSheetId="9">[15]Global!#REF!</definedName>
    <definedName name="total_costs_ex_fuel_per_ATK_1991" localSheetId="2">[15]Global!#REF!</definedName>
    <definedName name="total_costs_ex_fuel_per_ATK_1991" localSheetId="26">[15]Global!#REF!</definedName>
    <definedName name="total_costs_ex_fuel_per_ATK_1991">[15]Global!#REF!</definedName>
    <definedName name="total_costs_ex_fuel_per_ATK_1992" localSheetId="4">[15]Global!#REF!</definedName>
    <definedName name="total_costs_ex_fuel_per_ATK_1992" localSheetId="15">[15]Global!#REF!</definedName>
    <definedName name="total_costs_ex_fuel_per_ATK_1992" localSheetId="22">[15]Global!#REF!</definedName>
    <definedName name="total_costs_ex_fuel_per_ATK_1992" localSheetId="5">[15]Global!#REF!</definedName>
    <definedName name="total_costs_ex_fuel_per_ATK_1992" localSheetId="9">[15]Global!#REF!</definedName>
    <definedName name="total_costs_ex_fuel_per_ATK_1992" localSheetId="2">[15]Global!#REF!</definedName>
    <definedName name="total_costs_ex_fuel_per_ATK_1992" localSheetId="26">[15]Global!#REF!</definedName>
    <definedName name="total_costs_ex_fuel_per_ATK_1992">[15]Global!#REF!</definedName>
    <definedName name="total_costs_ex_fuel_per_ATK_1993" localSheetId="4">[15]Global!#REF!</definedName>
    <definedName name="total_costs_ex_fuel_per_ATK_1993" localSheetId="15">[15]Global!#REF!</definedName>
    <definedName name="total_costs_ex_fuel_per_ATK_1993" localSheetId="22">[15]Global!#REF!</definedName>
    <definedName name="total_costs_ex_fuel_per_ATK_1993" localSheetId="5">[15]Global!#REF!</definedName>
    <definedName name="total_costs_ex_fuel_per_ATK_1993" localSheetId="9">[15]Global!#REF!</definedName>
    <definedName name="total_costs_ex_fuel_per_ATK_1993" localSheetId="2">[15]Global!#REF!</definedName>
    <definedName name="total_costs_ex_fuel_per_ATK_1993" localSheetId="26">[15]Global!#REF!</definedName>
    <definedName name="total_costs_ex_fuel_per_ATK_1993">[15]Global!#REF!</definedName>
    <definedName name="total_costs_ex_fuel_per_ATK_1994" localSheetId="4">[15]Global!#REF!</definedName>
    <definedName name="total_costs_ex_fuel_per_ATK_1994" localSheetId="15">[15]Global!#REF!</definedName>
    <definedName name="total_costs_ex_fuel_per_ATK_1994" localSheetId="22">[15]Global!#REF!</definedName>
    <definedName name="total_costs_ex_fuel_per_ATK_1994" localSheetId="5">[15]Global!#REF!</definedName>
    <definedName name="total_costs_ex_fuel_per_ATK_1994" localSheetId="9">[15]Global!#REF!</definedName>
    <definedName name="total_costs_ex_fuel_per_ATK_1994" localSheetId="2">[15]Global!#REF!</definedName>
    <definedName name="total_costs_ex_fuel_per_ATK_1994" localSheetId="26">[15]Global!#REF!</definedName>
    <definedName name="total_costs_ex_fuel_per_ATK_1994">[15]Global!#REF!</definedName>
    <definedName name="total_costs_ex_fuel_per_ATK_1995" localSheetId="4">[15]Global!#REF!</definedName>
    <definedName name="total_costs_ex_fuel_per_ATK_1995" localSheetId="15">[15]Global!#REF!</definedName>
    <definedName name="total_costs_ex_fuel_per_ATK_1995" localSheetId="22">[15]Global!#REF!</definedName>
    <definedName name="total_costs_ex_fuel_per_ATK_1995" localSheetId="5">[15]Global!#REF!</definedName>
    <definedName name="total_costs_ex_fuel_per_ATK_1995" localSheetId="9">[15]Global!#REF!</definedName>
    <definedName name="total_costs_ex_fuel_per_ATK_1995" localSheetId="2">[15]Global!#REF!</definedName>
    <definedName name="total_costs_ex_fuel_per_ATK_1995" localSheetId="26">[15]Global!#REF!</definedName>
    <definedName name="total_costs_ex_fuel_per_ATK_1995">[15]Global!#REF!</definedName>
    <definedName name="total_costs_ex_fuel_per_ATK_1996" localSheetId="4">[15]Global!#REF!</definedName>
    <definedName name="total_costs_ex_fuel_per_ATK_1996" localSheetId="15">[15]Global!#REF!</definedName>
    <definedName name="total_costs_ex_fuel_per_ATK_1996" localSheetId="22">[15]Global!#REF!</definedName>
    <definedName name="total_costs_ex_fuel_per_ATK_1996" localSheetId="5">[15]Global!#REF!</definedName>
    <definedName name="total_costs_ex_fuel_per_ATK_1996" localSheetId="9">[15]Global!#REF!</definedName>
    <definedName name="total_costs_ex_fuel_per_ATK_1996" localSheetId="2">[15]Global!#REF!</definedName>
    <definedName name="total_costs_ex_fuel_per_ATK_1996" localSheetId="26">[15]Global!#REF!</definedName>
    <definedName name="total_costs_ex_fuel_per_ATK_1996">[15]Global!#REF!</definedName>
    <definedName name="total_costs_ex_fuel_per_ATK_1997" localSheetId="4">[15]Global!#REF!</definedName>
    <definedName name="total_costs_ex_fuel_per_ATK_1997" localSheetId="15">[15]Global!#REF!</definedName>
    <definedName name="total_costs_ex_fuel_per_ATK_1997" localSheetId="22">[15]Global!#REF!</definedName>
    <definedName name="total_costs_ex_fuel_per_ATK_1997" localSheetId="5">[15]Global!#REF!</definedName>
    <definedName name="total_costs_ex_fuel_per_ATK_1997" localSheetId="9">[15]Global!#REF!</definedName>
    <definedName name="total_costs_ex_fuel_per_ATK_1997" localSheetId="2">[15]Global!#REF!</definedName>
    <definedName name="total_costs_ex_fuel_per_ATK_1997" localSheetId="26">[15]Global!#REF!</definedName>
    <definedName name="total_costs_ex_fuel_per_ATK_1997">[15]Global!#REF!</definedName>
    <definedName name="total_costs_ex_fuel_per_ATK_1998" localSheetId="4">[15]Global!#REF!</definedName>
    <definedName name="total_costs_ex_fuel_per_ATK_1998" localSheetId="15">[15]Global!#REF!</definedName>
    <definedName name="total_costs_ex_fuel_per_ATK_1998" localSheetId="22">[15]Global!#REF!</definedName>
    <definedName name="total_costs_ex_fuel_per_ATK_1998" localSheetId="5">[15]Global!#REF!</definedName>
    <definedName name="total_costs_ex_fuel_per_ATK_1998" localSheetId="9">[15]Global!#REF!</definedName>
    <definedName name="total_costs_ex_fuel_per_ATK_1998" localSheetId="2">[15]Global!#REF!</definedName>
    <definedName name="total_costs_ex_fuel_per_ATK_1998" localSheetId="26">[15]Global!#REF!</definedName>
    <definedName name="total_costs_ex_fuel_per_ATK_1998">[15]Global!#REF!</definedName>
    <definedName name="total_costs_ex_fuel_per_ATK_1999" localSheetId="4">[15]Global!#REF!</definedName>
    <definedName name="total_costs_ex_fuel_per_ATK_1999" localSheetId="15">[15]Global!#REF!</definedName>
    <definedName name="total_costs_ex_fuel_per_ATK_1999" localSheetId="22">[15]Global!#REF!</definedName>
    <definedName name="total_costs_ex_fuel_per_ATK_1999" localSheetId="5">[15]Global!#REF!</definedName>
    <definedName name="total_costs_ex_fuel_per_ATK_1999" localSheetId="9">[15]Global!#REF!</definedName>
    <definedName name="total_costs_ex_fuel_per_ATK_1999" localSheetId="2">[15]Global!#REF!</definedName>
    <definedName name="total_costs_ex_fuel_per_ATK_1999" localSheetId="26">[15]Global!#REF!</definedName>
    <definedName name="total_costs_ex_fuel_per_ATK_1999">[15]Global!#REF!</definedName>
    <definedName name="total_costs_ex_fuel_per_ATK_2000" localSheetId="4">[15]Global!#REF!</definedName>
    <definedName name="total_costs_ex_fuel_per_ATK_2000" localSheetId="15">[15]Global!#REF!</definedName>
    <definedName name="total_costs_ex_fuel_per_ATK_2000" localSheetId="22">[15]Global!#REF!</definedName>
    <definedName name="total_costs_ex_fuel_per_ATK_2000" localSheetId="5">[15]Global!#REF!</definedName>
    <definedName name="total_costs_ex_fuel_per_ATK_2000" localSheetId="9">[15]Global!#REF!</definedName>
    <definedName name="total_costs_ex_fuel_per_ATK_2000" localSheetId="2">[15]Global!#REF!</definedName>
    <definedName name="total_costs_ex_fuel_per_ATK_2000" localSheetId="26">[15]Global!#REF!</definedName>
    <definedName name="total_costs_ex_fuel_per_ATK_2000">[15]Global!#REF!</definedName>
    <definedName name="total_costs_ex_fuel_per_ATK_2001" localSheetId="4">[15]Global!#REF!</definedName>
    <definedName name="total_costs_ex_fuel_per_ATK_2001" localSheetId="15">[15]Global!#REF!</definedName>
    <definedName name="total_costs_ex_fuel_per_ATK_2001" localSheetId="22">[15]Global!#REF!</definedName>
    <definedName name="total_costs_ex_fuel_per_ATK_2001" localSheetId="5">[15]Global!#REF!</definedName>
    <definedName name="total_costs_ex_fuel_per_ATK_2001" localSheetId="9">[15]Global!#REF!</definedName>
    <definedName name="total_costs_ex_fuel_per_ATK_2001" localSheetId="2">[15]Global!#REF!</definedName>
    <definedName name="total_costs_ex_fuel_per_ATK_2001" localSheetId="26">[15]Global!#REF!</definedName>
    <definedName name="total_costs_ex_fuel_per_ATK_2001">[15]Global!#REF!</definedName>
    <definedName name="total_costs_ex_fuel_per_ATK_2002" localSheetId="4">[15]Global!#REF!</definedName>
    <definedName name="total_costs_ex_fuel_per_ATK_2002" localSheetId="15">[15]Global!#REF!</definedName>
    <definedName name="total_costs_ex_fuel_per_ATK_2002" localSheetId="22">[15]Global!#REF!</definedName>
    <definedName name="total_costs_ex_fuel_per_ATK_2002" localSheetId="5">[15]Global!#REF!</definedName>
    <definedName name="total_costs_ex_fuel_per_ATK_2002" localSheetId="9">[15]Global!#REF!</definedName>
    <definedName name="total_costs_ex_fuel_per_ATK_2002" localSheetId="2">[15]Global!#REF!</definedName>
    <definedName name="total_costs_ex_fuel_per_ATK_2002" localSheetId="26">[15]Global!#REF!</definedName>
    <definedName name="total_costs_ex_fuel_per_ATK_2002">[15]Global!#REF!</definedName>
    <definedName name="total_costs_ex_fuel_per_ATK_2003" localSheetId="4">[15]Global!#REF!</definedName>
    <definedName name="total_costs_ex_fuel_per_ATK_2003" localSheetId="15">[15]Global!#REF!</definedName>
    <definedName name="total_costs_ex_fuel_per_ATK_2003" localSheetId="22">[15]Global!#REF!</definedName>
    <definedName name="total_costs_ex_fuel_per_ATK_2003" localSheetId="5">[15]Global!#REF!</definedName>
    <definedName name="total_costs_ex_fuel_per_ATK_2003" localSheetId="9">[15]Global!#REF!</definedName>
    <definedName name="total_costs_ex_fuel_per_ATK_2003" localSheetId="2">[15]Global!#REF!</definedName>
    <definedName name="total_costs_ex_fuel_per_ATK_2003" localSheetId="26">[15]Global!#REF!</definedName>
    <definedName name="total_costs_ex_fuel_per_ATK_2003">[15]Global!#REF!</definedName>
    <definedName name="total_costs_ex_fuel_per_ATK_2004" localSheetId="4">[15]Global!#REF!</definedName>
    <definedName name="total_costs_ex_fuel_per_ATK_2004" localSheetId="15">[15]Global!#REF!</definedName>
    <definedName name="total_costs_ex_fuel_per_ATK_2004" localSheetId="22">[15]Global!#REF!</definedName>
    <definedName name="total_costs_ex_fuel_per_ATK_2004" localSheetId="5">[15]Global!#REF!</definedName>
    <definedName name="total_costs_ex_fuel_per_ATK_2004" localSheetId="9">[15]Global!#REF!</definedName>
    <definedName name="total_costs_ex_fuel_per_ATK_2004" localSheetId="2">[15]Global!#REF!</definedName>
    <definedName name="total_costs_ex_fuel_per_ATK_2004" localSheetId="26">[15]Global!#REF!</definedName>
    <definedName name="total_costs_ex_fuel_per_ATK_2004">[15]Global!#REF!</definedName>
    <definedName name="total_costs_ex_fuel_per_ATK_2005" localSheetId="4">[15]Global!#REF!</definedName>
    <definedName name="total_costs_ex_fuel_per_ATK_2005" localSheetId="15">[15]Global!#REF!</definedName>
    <definedName name="total_costs_ex_fuel_per_ATK_2005" localSheetId="22">[15]Global!#REF!</definedName>
    <definedName name="total_costs_ex_fuel_per_ATK_2005" localSheetId="5">[15]Global!#REF!</definedName>
    <definedName name="total_costs_ex_fuel_per_ATK_2005" localSheetId="9">[15]Global!#REF!</definedName>
    <definedName name="total_costs_ex_fuel_per_ATK_2005" localSheetId="2">[15]Global!#REF!</definedName>
    <definedName name="total_costs_ex_fuel_per_ATK_2005" localSheetId="26">[15]Global!#REF!</definedName>
    <definedName name="total_costs_ex_fuel_per_ATK_2005">[15]Global!#REF!</definedName>
    <definedName name="total_costs_ex_fuel_per_ATK_2006" localSheetId="4">[15]Global!#REF!</definedName>
    <definedName name="total_costs_ex_fuel_per_ATK_2006" localSheetId="15">[15]Global!#REF!</definedName>
    <definedName name="total_costs_ex_fuel_per_ATK_2006" localSheetId="22">[15]Global!#REF!</definedName>
    <definedName name="total_costs_ex_fuel_per_ATK_2006" localSheetId="5">[15]Global!#REF!</definedName>
    <definedName name="total_costs_ex_fuel_per_ATK_2006" localSheetId="9">[15]Global!#REF!</definedName>
    <definedName name="total_costs_ex_fuel_per_ATK_2006" localSheetId="2">[15]Global!#REF!</definedName>
    <definedName name="total_costs_ex_fuel_per_ATK_2006" localSheetId="26">[15]Global!#REF!</definedName>
    <definedName name="total_costs_ex_fuel_per_ATK_2006">[15]Global!#REF!</definedName>
    <definedName name="total_costs_ex_fuel_per_ATK_2007" localSheetId="4">[15]Global!#REF!</definedName>
    <definedName name="total_costs_ex_fuel_per_ATK_2007" localSheetId="15">[15]Global!#REF!</definedName>
    <definedName name="total_costs_ex_fuel_per_ATK_2007" localSheetId="22">[15]Global!#REF!</definedName>
    <definedName name="total_costs_ex_fuel_per_ATK_2007" localSheetId="5">[15]Global!#REF!</definedName>
    <definedName name="total_costs_ex_fuel_per_ATK_2007" localSheetId="9">[15]Global!#REF!</definedName>
    <definedName name="total_costs_ex_fuel_per_ATK_2007" localSheetId="2">[15]Global!#REF!</definedName>
    <definedName name="total_costs_ex_fuel_per_ATK_2007" localSheetId="26">[15]Global!#REF!</definedName>
    <definedName name="total_costs_ex_fuel_per_ATK_2007">[15]Global!#REF!</definedName>
    <definedName name="total_costs_ex_fuel_per_ATK_2008" localSheetId="4">[15]Global!#REF!</definedName>
    <definedName name="total_costs_ex_fuel_per_ATK_2008" localSheetId="15">[15]Global!#REF!</definedName>
    <definedName name="total_costs_ex_fuel_per_ATK_2008" localSheetId="22">[15]Global!#REF!</definedName>
    <definedName name="total_costs_ex_fuel_per_ATK_2008" localSheetId="5">[15]Global!#REF!</definedName>
    <definedName name="total_costs_ex_fuel_per_ATK_2008" localSheetId="9">[15]Global!#REF!</definedName>
    <definedName name="total_costs_ex_fuel_per_ATK_2008" localSheetId="2">[15]Global!#REF!</definedName>
    <definedName name="total_costs_ex_fuel_per_ATK_2008" localSheetId="26">[15]Global!#REF!</definedName>
    <definedName name="total_costs_ex_fuel_per_ATK_2008">[15]Global!#REF!</definedName>
    <definedName name="total_costs_ex_fuel_per_ATK_2009" localSheetId="4">[15]Global!#REF!</definedName>
    <definedName name="total_costs_ex_fuel_per_ATK_2009" localSheetId="15">[15]Global!#REF!</definedName>
    <definedName name="total_costs_ex_fuel_per_ATK_2009" localSheetId="22">[15]Global!#REF!</definedName>
    <definedName name="total_costs_ex_fuel_per_ATK_2009" localSheetId="5">[15]Global!#REF!</definedName>
    <definedName name="total_costs_ex_fuel_per_ATK_2009" localSheetId="9">[15]Global!#REF!</definedName>
    <definedName name="total_costs_ex_fuel_per_ATK_2009" localSheetId="2">[15]Global!#REF!</definedName>
    <definedName name="total_costs_ex_fuel_per_ATK_2009" localSheetId="26">[15]Global!#REF!</definedName>
    <definedName name="total_costs_ex_fuel_per_ATK_2009">[15]Global!#REF!</definedName>
    <definedName name="total_costs_ex_fuel_per_ATK_2010" localSheetId="4">[15]Global!#REF!</definedName>
    <definedName name="total_costs_ex_fuel_per_ATK_2010" localSheetId="15">[15]Global!#REF!</definedName>
    <definedName name="total_costs_ex_fuel_per_ATK_2010" localSheetId="22">[15]Global!#REF!</definedName>
    <definedName name="total_costs_ex_fuel_per_ATK_2010" localSheetId="5">[15]Global!#REF!</definedName>
    <definedName name="total_costs_ex_fuel_per_ATK_2010" localSheetId="9">[15]Global!#REF!</definedName>
    <definedName name="total_costs_ex_fuel_per_ATK_2010" localSheetId="2">[15]Global!#REF!</definedName>
    <definedName name="total_costs_ex_fuel_per_ATK_2010" localSheetId="26">[15]Global!#REF!</definedName>
    <definedName name="total_costs_ex_fuel_per_ATK_2010">[15]Global!#REF!</definedName>
    <definedName name="total_costs_ex_fuel_per_ATK_comm" localSheetId="4">[15]Global!#REF!</definedName>
    <definedName name="total_costs_ex_fuel_per_ATK_comm" localSheetId="15">[15]Global!#REF!</definedName>
    <definedName name="total_costs_ex_fuel_per_ATK_comm" localSheetId="22">[15]Global!#REF!</definedName>
    <definedName name="total_costs_ex_fuel_per_ATK_comm" localSheetId="5">[15]Global!#REF!</definedName>
    <definedName name="total_costs_ex_fuel_per_ATK_comm" localSheetId="9">[15]Global!#REF!</definedName>
    <definedName name="total_costs_ex_fuel_per_ATK_comm" localSheetId="2">[15]Global!#REF!</definedName>
    <definedName name="total_costs_ex_fuel_per_ATK_comm" localSheetId="26">[15]Global!#REF!</definedName>
    <definedName name="total_costs_ex_fuel_per_ATK_comm">[15]Global!#REF!</definedName>
    <definedName name="total_costs_ex_fuel_per_ATM_1985" localSheetId="4">[15]Global!#REF!</definedName>
    <definedName name="total_costs_ex_fuel_per_ATM_1985" localSheetId="15">[15]Global!#REF!</definedName>
    <definedName name="total_costs_ex_fuel_per_ATM_1985" localSheetId="22">[15]Global!#REF!</definedName>
    <definedName name="total_costs_ex_fuel_per_ATM_1985" localSheetId="5">[15]Global!#REF!</definedName>
    <definedName name="total_costs_ex_fuel_per_ATM_1985" localSheetId="9">[15]Global!#REF!</definedName>
    <definedName name="total_costs_ex_fuel_per_ATM_1985" localSheetId="2">[15]Global!#REF!</definedName>
    <definedName name="total_costs_ex_fuel_per_ATM_1985" localSheetId="26">[15]Global!#REF!</definedName>
    <definedName name="total_costs_ex_fuel_per_ATM_1985">[15]Global!#REF!</definedName>
    <definedName name="total_costs_ex_fuel_per_ATM_1986" localSheetId="4">[15]Global!#REF!</definedName>
    <definedName name="total_costs_ex_fuel_per_ATM_1986" localSheetId="15">[15]Global!#REF!</definedName>
    <definedName name="total_costs_ex_fuel_per_ATM_1986" localSheetId="22">[15]Global!#REF!</definedName>
    <definedName name="total_costs_ex_fuel_per_ATM_1986" localSheetId="5">[15]Global!#REF!</definedName>
    <definedName name="total_costs_ex_fuel_per_ATM_1986" localSheetId="9">[15]Global!#REF!</definedName>
    <definedName name="total_costs_ex_fuel_per_ATM_1986" localSheetId="2">[15]Global!#REF!</definedName>
    <definedName name="total_costs_ex_fuel_per_ATM_1986" localSheetId="26">[15]Global!#REF!</definedName>
    <definedName name="total_costs_ex_fuel_per_ATM_1986">[15]Global!#REF!</definedName>
    <definedName name="total_costs_ex_fuel_per_ATM_1987" localSheetId="4">[15]Global!#REF!</definedName>
    <definedName name="total_costs_ex_fuel_per_ATM_1987" localSheetId="15">[15]Global!#REF!</definedName>
    <definedName name="total_costs_ex_fuel_per_ATM_1987" localSheetId="22">[15]Global!#REF!</definedName>
    <definedName name="total_costs_ex_fuel_per_ATM_1987" localSheetId="5">[15]Global!#REF!</definedName>
    <definedName name="total_costs_ex_fuel_per_ATM_1987" localSheetId="9">[15]Global!#REF!</definedName>
    <definedName name="total_costs_ex_fuel_per_ATM_1987" localSheetId="2">[15]Global!#REF!</definedName>
    <definedName name="total_costs_ex_fuel_per_ATM_1987" localSheetId="26">[15]Global!#REF!</definedName>
    <definedName name="total_costs_ex_fuel_per_ATM_1987">[15]Global!#REF!</definedName>
    <definedName name="total_costs_ex_fuel_per_ATM_1988" localSheetId="4">[15]Global!#REF!</definedName>
    <definedName name="total_costs_ex_fuel_per_ATM_1988" localSheetId="15">[15]Global!#REF!</definedName>
    <definedName name="total_costs_ex_fuel_per_ATM_1988" localSheetId="22">[15]Global!#REF!</definedName>
    <definedName name="total_costs_ex_fuel_per_ATM_1988" localSheetId="5">[15]Global!#REF!</definedName>
    <definedName name="total_costs_ex_fuel_per_ATM_1988" localSheetId="9">[15]Global!#REF!</definedName>
    <definedName name="total_costs_ex_fuel_per_ATM_1988" localSheetId="2">[15]Global!#REF!</definedName>
    <definedName name="total_costs_ex_fuel_per_ATM_1988" localSheetId="26">[15]Global!#REF!</definedName>
    <definedName name="total_costs_ex_fuel_per_ATM_1988">[15]Global!#REF!</definedName>
    <definedName name="total_costs_ex_fuel_per_ATM_1989" localSheetId="4">[15]Global!#REF!</definedName>
    <definedName name="total_costs_ex_fuel_per_ATM_1989" localSheetId="15">[15]Global!#REF!</definedName>
    <definedName name="total_costs_ex_fuel_per_ATM_1989" localSheetId="22">[15]Global!#REF!</definedName>
    <definedName name="total_costs_ex_fuel_per_ATM_1989" localSheetId="5">[15]Global!#REF!</definedName>
    <definedName name="total_costs_ex_fuel_per_ATM_1989" localSheetId="9">[15]Global!#REF!</definedName>
    <definedName name="total_costs_ex_fuel_per_ATM_1989" localSheetId="2">[15]Global!#REF!</definedName>
    <definedName name="total_costs_ex_fuel_per_ATM_1989" localSheetId="26">[15]Global!#REF!</definedName>
    <definedName name="total_costs_ex_fuel_per_ATM_1989">[15]Global!#REF!</definedName>
    <definedName name="total_costs_ex_fuel_per_ATM_1990" localSheetId="4">[15]Global!#REF!</definedName>
    <definedName name="total_costs_ex_fuel_per_ATM_1990" localSheetId="15">[15]Global!#REF!</definedName>
    <definedName name="total_costs_ex_fuel_per_ATM_1990" localSheetId="22">[15]Global!#REF!</definedName>
    <definedName name="total_costs_ex_fuel_per_ATM_1990" localSheetId="5">[15]Global!#REF!</definedName>
    <definedName name="total_costs_ex_fuel_per_ATM_1990" localSheetId="9">[15]Global!#REF!</definedName>
    <definedName name="total_costs_ex_fuel_per_ATM_1990" localSheetId="2">[15]Global!#REF!</definedName>
    <definedName name="total_costs_ex_fuel_per_ATM_1990" localSheetId="26">[15]Global!#REF!</definedName>
    <definedName name="total_costs_ex_fuel_per_ATM_1990">[15]Global!#REF!</definedName>
    <definedName name="total_costs_ex_fuel_per_ATM_1991" localSheetId="4">[15]Global!#REF!</definedName>
    <definedName name="total_costs_ex_fuel_per_ATM_1991" localSheetId="15">[15]Global!#REF!</definedName>
    <definedName name="total_costs_ex_fuel_per_ATM_1991" localSheetId="22">[15]Global!#REF!</definedName>
    <definedName name="total_costs_ex_fuel_per_ATM_1991" localSheetId="5">[15]Global!#REF!</definedName>
    <definedName name="total_costs_ex_fuel_per_ATM_1991" localSheetId="9">[15]Global!#REF!</definedName>
    <definedName name="total_costs_ex_fuel_per_ATM_1991" localSheetId="2">[15]Global!#REF!</definedName>
    <definedName name="total_costs_ex_fuel_per_ATM_1991" localSheetId="26">[15]Global!#REF!</definedName>
    <definedName name="total_costs_ex_fuel_per_ATM_1991">[15]Global!#REF!</definedName>
    <definedName name="total_costs_ex_fuel_per_ATM_1992" localSheetId="4">[15]Global!#REF!</definedName>
    <definedName name="total_costs_ex_fuel_per_ATM_1992" localSheetId="15">[15]Global!#REF!</definedName>
    <definedName name="total_costs_ex_fuel_per_ATM_1992" localSheetId="22">[15]Global!#REF!</definedName>
    <definedName name="total_costs_ex_fuel_per_ATM_1992" localSheetId="5">[15]Global!#REF!</definedName>
    <definedName name="total_costs_ex_fuel_per_ATM_1992" localSheetId="9">[15]Global!#REF!</definedName>
    <definedName name="total_costs_ex_fuel_per_ATM_1992" localSheetId="2">[15]Global!#REF!</definedName>
    <definedName name="total_costs_ex_fuel_per_ATM_1992" localSheetId="26">[15]Global!#REF!</definedName>
    <definedName name="total_costs_ex_fuel_per_ATM_1992">[15]Global!#REF!</definedName>
    <definedName name="total_costs_ex_fuel_per_ATM_1993" localSheetId="4">[15]Global!#REF!</definedName>
    <definedName name="total_costs_ex_fuel_per_ATM_1993" localSheetId="15">[15]Global!#REF!</definedName>
    <definedName name="total_costs_ex_fuel_per_ATM_1993" localSheetId="22">[15]Global!#REF!</definedName>
    <definedName name="total_costs_ex_fuel_per_ATM_1993" localSheetId="5">[15]Global!#REF!</definedName>
    <definedName name="total_costs_ex_fuel_per_ATM_1993" localSheetId="9">[15]Global!#REF!</definedName>
    <definedName name="total_costs_ex_fuel_per_ATM_1993" localSheetId="2">[15]Global!#REF!</definedName>
    <definedName name="total_costs_ex_fuel_per_ATM_1993" localSheetId="26">[15]Global!#REF!</definedName>
    <definedName name="total_costs_ex_fuel_per_ATM_1993">[15]Global!#REF!</definedName>
    <definedName name="total_costs_ex_fuel_per_ATM_1994" localSheetId="4">[15]Global!#REF!</definedName>
    <definedName name="total_costs_ex_fuel_per_ATM_1994" localSheetId="15">[15]Global!#REF!</definedName>
    <definedName name="total_costs_ex_fuel_per_ATM_1994" localSheetId="22">[15]Global!#REF!</definedName>
    <definedName name="total_costs_ex_fuel_per_ATM_1994" localSheetId="5">[15]Global!#REF!</definedName>
    <definedName name="total_costs_ex_fuel_per_ATM_1994" localSheetId="9">[15]Global!#REF!</definedName>
    <definedName name="total_costs_ex_fuel_per_ATM_1994" localSheetId="2">[15]Global!#REF!</definedName>
    <definedName name="total_costs_ex_fuel_per_ATM_1994" localSheetId="26">[15]Global!#REF!</definedName>
    <definedName name="total_costs_ex_fuel_per_ATM_1994">[15]Global!#REF!</definedName>
    <definedName name="total_costs_ex_fuel_per_ATM_1995" localSheetId="4">[15]Global!#REF!</definedName>
    <definedName name="total_costs_ex_fuel_per_ATM_1995" localSheetId="15">[15]Global!#REF!</definedName>
    <definedName name="total_costs_ex_fuel_per_ATM_1995" localSheetId="22">[15]Global!#REF!</definedName>
    <definedName name="total_costs_ex_fuel_per_ATM_1995" localSheetId="5">[15]Global!#REF!</definedName>
    <definedName name="total_costs_ex_fuel_per_ATM_1995" localSheetId="9">[15]Global!#REF!</definedName>
    <definedName name="total_costs_ex_fuel_per_ATM_1995" localSheetId="2">[15]Global!#REF!</definedName>
    <definedName name="total_costs_ex_fuel_per_ATM_1995" localSheetId="26">[15]Global!#REF!</definedName>
    <definedName name="total_costs_ex_fuel_per_ATM_1995">[15]Global!#REF!</definedName>
    <definedName name="total_costs_ex_fuel_per_ATM_1996" localSheetId="4">[15]Global!#REF!</definedName>
    <definedName name="total_costs_ex_fuel_per_ATM_1996" localSheetId="15">[15]Global!#REF!</definedName>
    <definedName name="total_costs_ex_fuel_per_ATM_1996" localSheetId="22">[15]Global!#REF!</definedName>
    <definedName name="total_costs_ex_fuel_per_ATM_1996" localSheetId="5">[15]Global!#REF!</definedName>
    <definedName name="total_costs_ex_fuel_per_ATM_1996" localSheetId="9">[15]Global!#REF!</definedName>
    <definedName name="total_costs_ex_fuel_per_ATM_1996" localSheetId="2">[15]Global!#REF!</definedName>
    <definedName name="total_costs_ex_fuel_per_ATM_1996" localSheetId="26">[15]Global!#REF!</definedName>
    <definedName name="total_costs_ex_fuel_per_ATM_1996">[15]Global!#REF!</definedName>
    <definedName name="total_costs_ex_fuel_per_ATM_1997" localSheetId="4">[15]Global!#REF!</definedName>
    <definedName name="total_costs_ex_fuel_per_ATM_1997" localSheetId="15">[15]Global!#REF!</definedName>
    <definedName name="total_costs_ex_fuel_per_ATM_1997" localSheetId="22">[15]Global!#REF!</definedName>
    <definedName name="total_costs_ex_fuel_per_ATM_1997" localSheetId="5">[15]Global!#REF!</definedName>
    <definedName name="total_costs_ex_fuel_per_ATM_1997" localSheetId="9">[15]Global!#REF!</definedName>
    <definedName name="total_costs_ex_fuel_per_ATM_1997" localSheetId="2">[15]Global!#REF!</definedName>
    <definedName name="total_costs_ex_fuel_per_ATM_1997" localSheetId="26">[15]Global!#REF!</definedName>
    <definedName name="total_costs_ex_fuel_per_ATM_1997">[15]Global!#REF!</definedName>
    <definedName name="total_costs_ex_fuel_per_ATM_1998" localSheetId="4">[15]Global!#REF!</definedName>
    <definedName name="total_costs_ex_fuel_per_ATM_1998" localSheetId="15">[15]Global!#REF!</definedName>
    <definedName name="total_costs_ex_fuel_per_ATM_1998" localSheetId="22">[15]Global!#REF!</definedName>
    <definedName name="total_costs_ex_fuel_per_ATM_1998" localSheetId="5">[15]Global!#REF!</definedName>
    <definedName name="total_costs_ex_fuel_per_ATM_1998" localSheetId="9">[15]Global!#REF!</definedName>
    <definedName name="total_costs_ex_fuel_per_ATM_1998" localSheetId="2">[15]Global!#REF!</definedName>
    <definedName name="total_costs_ex_fuel_per_ATM_1998" localSheetId="26">[15]Global!#REF!</definedName>
    <definedName name="total_costs_ex_fuel_per_ATM_1998">[15]Global!#REF!</definedName>
    <definedName name="total_costs_ex_fuel_per_ATM_1999" localSheetId="4">[15]Global!#REF!</definedName>
    <definedName name="total_costs_ex_fuel_per_ATM_1999" localSheetId="15">[15]Global!#REF!</definedName>
    <definedName name="total_costs_ex_fuel_per_ATM_1999" localSheetId="22">[15]Global!#REF!</definedName>
    <definedName name="total_costs_ex_fuel_per_ATM_1999" localSheetId="5">[15]Global!#REF!</definedName>
    <definedName name="total_costs_ex_fuel_per_ATM_1999" localSheetId="9">[15]Global!#REF!</definedName>
    <definedName name="total_costs_ex_fuel_per_ATM_1999" localSheetId="2">[15]Global!#REF!</definedName>
    <definedName name="total_costs_ex_fuel_per_ATM_1999" localSheetId="26">[15]Global!#REF!</definedName>
    <definedName name="total_costs_ex_fuel_per_ATM_1999">[15]Global!#REF!</definedName>
    <definedName name="total_costs_ex_fuel_per_ATM_2000" localSheetId="4">[15]Global!#REF!</definedName>
    <definedName name="total_costs_ex_fuel_per_ATM_2000" localSheetId="15">[15]Global!#REF!</definedName>
    <definedName name="total_costs_ex_fuel_per_ATM_2000" localSheetId="22">[15]Global!#REF!</definedName>
    <definedName name="total_costs_ex_fuel_per_ATM_2000" localSheetId="5">[15]Global!#REF!</definedName>
    <definedName name="total_costs_ex_fuel_per_ATM_2000" localSheetId="9">[15]Global!#REF!</definedName>
    <definedName name="total_costs_ex_fuel_per_ATM_2000" localSheetId="2">[15]Global!#REF!</definedName>
    <definedName name="total_costs_ex_fuel_per_ATM_2000" localSheetId="26">[15]Global!#REF!</definedName>
    <definedName name="total_costs_ex_fuel_per_ATM_2000">[15]Global!#REF!</definedName>
    <definedName name="total_costs_ex_fuel_per_ATM_2001" localSheetId="4">[15]Global!#REF!</definedName>
    <definedName name="total_costs_ex_fuel_per_ATM_2001" localSheetId="15">[15]Global!#REF!</definedName>
    <definedName name="total_costs_ex_fuel_per_ATM_2001" localSheetId="22">[15]Global!#REF!</definedName>
    <definedName name="total_costs_ex_fuel_per_ATM_2001" localSheetId="5">[15]Global!#REF!</definedName>
    <definedName name="total_costs_ex_fuel_per_ATM_2001" localSheetId="9">[15]Global!#REF!</definedName>
    <definedName name="total_costs_ex_fuel_per_ATM_2001" localSheetId="2">[15]Global!#REF!</definedName>
    <definedName name="total_costs_ex_fuel_per_ATM_2001" localSheetId="26">[15]Global!#REF!</definedName>
    <definedName name="total_costs_ex_fuel_per_ATM_2001">[15]Global!#REF!</definedName>
    <definedName name="total_costs_ex_fuel_per_ATM_2002" localSheetId="4">[15]Global!#REF!</definedName>
    <definedName name="total_costs_ex_fuel_per_ATM_2002" localSheetId="15">[15]Global!#REF!</definedName>
    <definedName name="total_costs_ex_fuel_per_ATM_2002" localSheetId="22">[15]Global!#REF!</definedName>
    <definedName name="total_costs_ex_fuel_per_ATM_2002" localSheetId="5">[15]Global!#REF!</definedName>
    <definedName name="total_costs_ex_fuel_per_ATM_2002" localSheetId="9">[15]Global!#REF!</definedName>
    <definedName name="total_costs_ex_fuel_per_ATM_2002" localSheetId="2">[15]Global!#REF!</definedName>
    <definedName name="total_costs_ex_fuel_per_ATM_2002" localSheetId="26">[15]Global!#REF!</definedName>
    <definedName name="total_costs_ex_fuel_per_ATM_2002">[15]Global!#REF!</definedName>
    <definedName name="total_costs_ex_fuel_per_ATM_2003" localSheetId="4">[15]Global!#REF!</definedName>
    <definedName name="total_costs_ex_fuel_per_ATM_2003" localSheetId="15">[15]Global!#REF!</definedName>
    <definedName name="total_costs_ex_fuel_per_ATM_2003" localSheetId="22">[15]Global!#REF!</definedName>
    <definedName name="total_costs_ex_fuel_per_ATM_2003" localSheetId="5">[15]Global!#REF!</definedName>
    <definedName name="total_costs_ex_fuel_per_ATM_2003" localSheetId="9">[15]Global!#REF!</definedName>
    <definedName name="total_costs_ex_fuel_per_ATM_2003" localSheetId="2">[15]Global!#REF!</definedName>
    <definedName name="total_costs_ex_fuel_per_ATM_2003" localSheetId="26">[15]Global!#REF!</definedName>
    <definedName name="total_costs_ex_fuel_per_ATM_2003">[15]Global!#REF!</definedName>
    <definedName name="total_costs_ex_fuel_per_ATM_2004" localSheetId="4">[15]Global!#REF!</definedName>
    <definedName name="total_costs_ex_fuel_per_ATM_2004" localSheetId="15">[15]Global!#REF!</definedName>
    <definedName name="total_costs_ex_fuel_per_ATM_2004" localSheetId="22">[15]Global!#REF!</definedName>
    <definedName name="total_costs_ex_fuel_per_ATM_2004" localSheetId="5">[15]Global!#REF!</definedName>
    <definedName name="total_costs_ex_fuel_per_ATM_2004" localSheetId="9">[15]Global!#REF!</definedName>
    <definedName name="total_costs_ex_fuel_per_ATM_2004" localSheetId="2">[15]Global!#REF!</definedName>
    <definedName name="total_costs_ex_fuel_per_ATM_2004" localSheetId="26">[15]Global!#REF!</definedName>
    <definedName name="total_costs_ex_fuel_per_ATM_2004">[15]Global!#REF!</definedName>
    <definedName name="total_costs_ex_fuel_per_ATM_2005" localSheetId="4">[15]Global!#REF!</definedName>
    <definedName name="total_costs_ex_fuel_per_ATM_2005" localSheetId="15">[15]Global!#REF!</definedName>
    <definedName name="total_costs_ex_fuel_per_ATM_2005" localSheetId="22">[15]Global!#REF!</definedName>
    <definedName name="total_costs_ex_fuel_per_ATM_2005" localSheetId="5">[15]Global!#REF!</definedName>
    <definedName name="total_costs_ex_fuel_per_ATM_2005" localSheetId="9">[15]Global!#REF!</definedName>
    <definedName name="total_costs_ex_fuel_per_ATM_2005" localSheetId="2">[15]Global!#REF!</definedName>
    <definedName name="total_costs_ex_fuel_per_ATM_2005" localSheetId="26">[15]Global!#REF!</definedName>
    <definedName name="total_costs_ex_fuel_per_ATM_2005">[15]Global!#REF!</definedName>
    <definedName name="total_costs_ex_fuel_per_ATM_2006" localSheetId="4">[15]Global!#REF!</definedName>
    <definedName name="total_costs_ex_fuel_per_ATM_2006" localSheetId="15">[15]Global!#REF!</definedName>
    <definedName name="total_costs_ex_fuel_per_ATM_2006" localSheetId="22">[15]Global!#REF!</definedName>
    <definedName name="total_costs_ex_fuel_per_ATM_2006" localSheetId="5">[15]Global!#REF!</definedName>
    <definedName name="total_costs_ex_fuel_per_ATM_2006" localSheetId="9">[15]Global!#REF!</definedName>
    <definedName name="total_costs_ex_fuel_per_ATM_2006" localSheetId="2">[15]Global!#REF!</definedName>
    <definedName name="total_costs_ex_fuel_per_ATM_2006" localSheetId="26">[15]Global!#REF!</definedName>
    <definedName name="total_costs_ex_fuel_per_ATM_2006">[15]Global!#REF!</definedName>
    <definedName name="total_costs_ex_fuel_per_ATM_2007" localSheetId="4">[15]Global!#REF!</definedName>
    <definedName name="total_costs_ex_fuel_per_ATM_2007" localSheetId="15">[15]Global!#REF!</definedName>
    <definedName name="total_costs_ex_fuel_per_ATM_2007" localSheetId="22">[15]Global!#REF!</definedName>
    <definedName name="total_costs_ex_fuel_per_ATM_2007" localSheetId="5">[15]Global!#REF!</definedName>
    <definedName name="total_costs_ex_fuel_per_ATM_2007" localSheetId="9">[15]Global!#REF!</definedName>
    <definedName name="total_costs_ex_fuel_per_ATM_2007" localSheetId="2">[15]Global!#REF!</definedName>
    <definedName name="total_costs_ex_fuel_per_ATM_2007" localSheetId="26">[15]Global!#REF!</definedName>
    <definedName name="total_costs_ex_fuel_per_ATM_2007">[15]Global!#REF!</definedName>
    <definedName name="total_costs_ex_fuel_per_ATM_2008" localSheetId="4">[15]Global!#REF!</definedName>
    <definedName name="total_costs_ex_fuel_per_ATM_2008" localSheetId="15">[15]Global!#REF!</definedName>
    <definedName name="total_costs_ex_fuel_per_ATM_2008" localSheetId="22">[15]Global!#REF!</definedName>
    <definedName name="total_costs_ex_fuel_per_ATM_2008" localSheetId="5">[15]Global!#REF!</definedName>
    <definedName name="total_costs_ex_fuel_per_ATM_2008" localSheetId="9">[15]Global!#REF!</definedName>
    <definedName name="total_costs_ex_fuel_per_ATM_2008" localSheetId="2">[15]Global!#REF!</definedName>
    <definedName name="total_costs_ex_fuel_per_ATM_2008" localSheetId="26">[15]Global!#REF!</definedName>
    <definedName name="total_costs_ex_fuel_per_ATM_2008">[15]Global!#REF!</definedName>
    <definedName name="total_costs_ex_fuel_per_ATM_2009" localSheetId="4">[15]Global!#REF!</definedName>
    <definedName name="total_costs_ex_fuel_per_ATM_2009" localSheetId="15">[15]Global!#REF!</definedName>
    <definedName name="total_costs_ex_fuel_per_ATM_2009" localSheetId="22">[15]Global!#REF!</definedName>
    <definedName name="total_costs_ex_fuel_per_ATM_2009" localSheetId="5">[15]Global!#REF!</definedName>
    <definedName name="total_costs_ex_fuel_per_ATM_2009" localSheetId="9">[15]Global!#REF!</definedName>
    <definedName name="total_costs_ex_fuel_per_ATM_2009" localSheetId="2">[15]Global!#REF!</definedName>
    <definedName name="total_costs_ex_fuel_per_ATM_2009" localSheetId="26">[15]Global!#REF!</definedName>
    <definedName name="total_costs_ex_fuel_per_ATM_2009">[15]Global!#REF!</definedName>
    <definedName name="total_costs_ex_fuel_per_ATM_2010" localSheetId="4">[15]Global!#REF!</definedName>
    <definedName name="total_costs_ex_fuel_per_ATM_2010" localSheetId="15">[15]Global!#REF!</definedName>
    <definedName name="total_costs_ex_fuel_per_ATM_2010" localSheetId="22">[15]Global!#REF!</definedName>
    <definedName name="total_costs_ex_fuel_per_ATM_2010" localSheetId="5">[15]Global!#REF!</definedName>
    <definedName name="total_costs_ex_fuel_per_ATM_2010" localSheetId="9">[15]Global!#REF!</definedName>
    <definedName name="total_costs_ex_fuel_per_ATM_2010" localSheetId="2">[15]Global!#REF!</definedName>
    <definedName name="total_costs_ex_fuel_per_ATM_2010" localSheetId="26">[15]Global!#REF!</definedName>
    <definedName name="total_costs_ex_fuel_per_ATM_2010">[15]Global!#REF!</definedName>
    <definedName name="total_costs_ex_fuel_per_ATM_comm" localSheetId="4">[15]Global!#REF!</definedName>
    <definedName name="total_costs_ex_fuel_per_ATM_comm" localSheetId="15">[15]Global!#REF!</definedName>
    <definedName name="total_costs_ex_fuel_per_ATM_comm" localSheetId="22">[15]Global!#REF!</definedName>
    <definedName name="total_costs_ex_fuel_per_ATM_comm" localSheetId="5">[15]Global!#REF!</definedName>
    <definedName name="total_costs_ex_fuel_per_ATM_comm" localSheetId="9">[15]Global!#REF!</definedName>
    <definedName name="total_costs_ex_fuel_per_ATM_comm" localSheetId="2">[15]Global!#REF!</definedName>
    <definedName name="total_costs_ex_fuel_per_ATM_comm" localSheetId="26">[15]Global!#REF!</definedName>
    <definedName name="total_costs_ex_fuel_per_ATM_comm">[15]Global!#REF!</definedName>
    <definedName name="total_costs_per_ASK_1985" localSheetId="4">[15]Global!#REF!</definedName>
    <definedName name="total_costs_per_ASK_1985" localSheetId="15">[15]Global!#REF!</definedName>
    <definedName name="total_costs_per_ASK_1985" localSheetId="22">[15]Global!#REF!</definedName>
    <definedName name="total_costs_per_ASK_1985" localSheetId="5">[15]Global!#REF!</definedName>
    <definedName name="total_costs_per_ASK_1985" localSheetId="9">[15]Global!#REF!</definedName>
    <definedName name="total_costs_per_ASK_1985" localSheetId="2">[15]Global!#REF!</definedName>
    <definedName name="total_costs_per_ASK_1985" localSheetId="26">[15]Global!#REF!</definedName>
    <definedName name="total_costs_per_ASK_1985">[15]Global!#REF!</definedName>
    <definedName name="total_costs_per_ASK_1986" localSheetId="4">[15]Global!#REF!</definedName>
    <definedName name="total_costs_per_ASK_1986" localSheetId="15">[15]Global!#REF!</definedName>
    <definedName name="total_costs_per_ASK_1986" localSheetId="22">[15]Global!#REF!</definedName>
    <definedName name="total_costs_per_ASK_1986" localSheetId="5">[15]Global!#REF!</definedName>
    <definedName name="total_costs_per_ASK_1986" localSheetId="9">[15]Global!#REF!</definedName>
    <definedName name="total_costs_per_ASK_1986" localSheetId="2">[15]Global!#REF!</definedName>
    <definedName name="total_costs_per_ASK_1986" localSheetId="26">[15]Global!#REF!</definedName>
    <definedName name="total_costs_per_ASK_1986">[15]Global!#REF!</definedName>
    <definedName name="total_costs_per_ASK_1987" localSheetId="4">[15]Global!#REF!</definedName>
    <definedName name="total_costs_per_ASK_1987" localSheetId="15">[15]Global!#REF!</definedName>
    <definedName name="total_costs_per_ASK_1987" localSheetId="22">[15]Global!#REF!</definedName>
    <definedName name="total_costs_per_ASK_1987" localSheetId="5">[15]Global!#REF!</definedName>
    <definedName name="total_costs_per_ASK_1987" localSheetId="9">[15]Global!#REF!</definedName>
    <definedName name="total_costs_per_ASK_1987" localSheetId="2">[15]Global!#REF!</definedName>
    <definedName name="total_costs_per_ASK_1987" localSheetId="26">[15]Global!#REF!</definedName>
    <definedName name="total_costs_per_ASK_1987">[15]Global!#REF!</definedName>
    <definedName name="total_costs_per_ASK_1988" localSheetId="4">[15]Global!#REF!</definedName>
    <definedName name="total_costs_per_ASK_1988" localSheetId="15">[15]Global!#REF!</definedName>
    <definedName name="total_costs_per_ASK_1988" localSheetId="22">[15]Global!#REF!</definedName>
    <definedName name="total_costs_per_ASK_1988" localSheetId="5">[15]Global!#REF!</definedName>
    <definedName name="total_costs_per_ASK_1988" localSheetId="9">[15]Global!#REF!</definedName>
    <definedName name="total_costs_per_ASK_1988" localSheetId="2">[15]Global!#REF!</definedName>
    <definedName name="total_costs_per_ASK_1988" localSheetId="26">[15]Global!#REF!</definedName>
    <definedName name="total_costs_per_ASK_1988">[15]Global!#REF!</definedName>
    <definedName name="total_costs_per_ASK_1989" localSheetId="4">[15]Global!#REF!</definedName>
    <definedName name="total_costs_per_ASK_1989" localSheetId="15">[15]Global!#REF!</definedName>
    <definedName name="total_costs_per_ASK_1989" localSheetId="22">[15]Global!#REF!</definedName>
    <definedName name="total_costs_per_ASK_1989" localSheetId="5">[15]Global!#REF!</definedName>
    <definedName name="total_costs_per_ASK_1989" localSheetId="9">[15]Global!#REF!</definedName>
    <definedName name="total_costs_per_ASK_1989" localSheetId="2">[15]Global!#REF!</definedName>
    <definedName name="total_costs_per_ASK_1989" localSheetId="26">[15]Global!#REF!</definedName>
    <definedName name="total_costs_per_ASK_1989">[15]Global!#REF!</definedName>
    <definedName name="total_costs_per_ASK_1990" localSheetId="4">[15]Global!#REF!</definedName>
    <definedName name="total_costs_per_ASK_1990" localSheetId="15">[15]Global!#REF!</definedName>
    <definedName name="total_costs_per_ASK_1990" localSheetId="22">[15]Global!#REF!</definedName>
    <definedName name="total_costs_per_ASK_1990" localSheetId="5">[15]Global!#REF!</definedName>
    <definedName name="total_costs_per_ASK_1990" localSheetId="9">[15]Global!#REF!</definedName>
    <definedName name="total_costs_per_ASK_1990" localSheetId="2">[15]Global!#REF!</definedName>
    <definedName name="total_costs_per_ASK_1990" localSheetId="26">[15]Global!#REF!</definedName>
    <definedName name="total_costs_per_ASK_1990">[15]Global!#REF!</definedName>
    <definedName name="total_costs_per_ASK_1991" localSheetId="4">[15]Global!#REF!</definedName>
    <definedName name="total_costs_per_ASK_1991" localSheetId="15">[15]Global!#REF!</definedName>
    <definedName name="total_costs_per_ASK_1991" localSheetId="22">[15]Global!#REF!</definedName>
    <definedName name="total_costs_per_ASK_1991" localSheetId="5">[15]Global!#REF!</definedName>
    <definedName name="total_costs_per_ASK_1991" localSheetId="9">[15]Global!#REF!</definedName>
    <definedName name="total_costs_per_ASK_1991" localSheetId="2">[15]Global!#REF!</definedName>
    <definedName name="total_costs_per_ASK_1991" localSheetId="26">[15]Global!#REF!</definedName>
    <definedName name="total_costs_per_ASK_1991">[15]Global!#REF!</definedName>
    <definedName name="total_costs_per_ASK_1992" localSheetId="4">[15]Global!#REF!</definedName>
    <definedName name="total_costs_per_ASK_1992" localSheetId="15">[15]Global!#REF!</definedName>
    <definedName name="total_costs_per_ASK_1992" localSheetId="22">[15]Global!#REF!</definedName>
    <definedName name="total_costs_per_ASK_1992" localSheetId="5">[15]Global!#REF!</definedName>
    <definedName name="total_costs_per_ASK_1992" localSheetId="9">[15]Global!#REF!</definedName>
    <definedName name="total_costs_per_ASK_1992" localSheetId="2">[15]Global!#REF!</definedName>
    <definedName name="total_costs_per_ASK_1992" localSheetId="26">[15]Global!#REF!</definedName>
    <definedName name="total_costs_per_ASK_1992">[15]Global!#REF!</definedName>
    <definedName name="total_costs_per_ASK_1993" localSheetId="4">[15]Global!#REF!</definedName>
    <definedName name="total_costs_per_ASK_1993" localSheetId="15">[15]Global!#REF!</definedName>
    <definedName name="total_costs_per_ASK_1993" localSheetId="22">[15]Global!#REF!</definedName>
    <definedName name="total_costs_per_ASK_1993" localSheetId="5">[15]Global!#REF!</definedName>
    <definedName name="total_costs_per_ASK_1993" localSheetId="9">[15]Global!#REF!</definedName>
    <definedName name="total_costs_per_ASK_1993" localSheetId="2">[15]Global!#REF!</definedName>
    <definedName name="total_costs_per_ASK_1993" localSheetId="26">[15]Global!#REF!</definedName>
    <definedName name="total_costs_per_ASK_1993">[15]Global!#REF!</definedName>
    <definedName name="total_costs_per_ASK_1994" localSheetId="4">[15]Global!#REF!</definedName>
    <definedName name="total_costs_per_ASK_1994" localSheetId="15">[15]Global!#REF!</definedName>
    <definedName name="total_costs_per_ASK_1994" localSheetId="22">[15]Global!#REF!</definedName>
    <definedName name="total_costs_per_ASK_1994" localSheetId="5">[15]Global!#REF!</definedName>
    <definedName name="total_costs_per_ASK_1994" localSheetId="9">[15]Global!#REF!</definedName>
    <definedName name="total_costs_per_ASK_1994" localSheetId="2">[15]Global!#REF!</definedName>
    <definedName name="total_costs_per_ASK_1994" localSheetId="26">[15]Global!#REF!</definedName>
    <definedName name="total_costs_per_ASK_1994">[15]Global!#REF!</definedName>
    <definedName name="total_costs_per_ASK_1995" localSheetId="4">[15]Global!#REF!</definedName>
    <definedName name="total_costs_per_ASK_1995" localSheetId="15">[15]Global!#REF!</definedName>
    <definedName name="total_costs_per_ASK_1995" localSheetId="22">[15]Global!#REF!</definedName>
    <definedName name="total_costs_per_ASK_1995" localSheetId="5">[15]Global!#REF!</definedName>
    <definedName name="total_costs_per_ASK_1995" localSheetId="9">[15]Global!#REF!</definedName>
    <definedName name="total_costs_per_ASK_1995" localSheetId="2">[15]Global!#REF!</definedName>
    <definedName name="total_costs_per_ASK_1995" localSheetId="26">[15]Global!#REF!</definedName>
    <definedName name="total_costs_per_ASK_1995">[15]Global!#REF!</definedName>
    <definedName name="total_costs_per_ASK_1996" localSheetId="4">[15]Global!#REF!</definedName>
    <definedName name="total_costs_per_ASK_1996" localSheetId="15">[15]Global!#REF!</definedName>
    <definedName name="total_costs_per_ASK_1996" localSheetId="22">[15]Global!#REF!</definedName>
    <definedName name="total_costs_per_ASK_1996" localSheetId="5">[15]Global!#REF!</definedName>
    <definedName name="total_costs_per_ASK_1996" localSheetId="9">[15]Global!#REF!</definedName>
    <definedName name="total_costs_per_ASK_1996" localSheetId="2">[15]Global!#REF!</definedName>
    <definedName name="total_costs_per_ASK_1996" localSheetId="26">[15]Global!#REF!</definedName>
    <definedName name="total_costs_per_ASK_1996">[15]Global!#REF!</definedName>
    <definedName name="total_costs_per_ASK_1997" localSheetId="4">[15]Global!#REF!</definedName>
    <definedName name="total_costs_per_ASK_1997" localSheetId="15">[15]Global!#REF!</definedName>
    <definedName name="total_costs_per_ASK_1997" localSheetId="22">[15]Global!#REF!</definedName>
    <definedName name="total_costs_per_ASK_1997" localSheetId="5">[15]Global!#REF!</definedName>
    <definedName name="total_costs_per_ASK_1997" localSheetId="9">[15]Global!#REF!</definedName>
    <definedName name="total_costs_per_ASK_1997" localSheetId="2">[15]Global!#REF!</definedName>
    <definedName name="total_costs_per_ASK_1997" localSheetId="26">[15]Global!#REF!</definedName>
    <definedName name="total_costs_per_ASK_1997">[15]Global!#REF!</definedName>
    <definedName name="total_costs_per_ASK_1998" localSheetId="4">[15]Global!#REF!</definedName>
    <definedName name="total_costs_per_ASK_1998" localSheetId="15">[15]Global!#REF!</definedName>
    <definedName name="total_costs_per_ASK_1998" localSheetId="22">[15]Global!#REF!</definedName>
    <definedName name="total_costs_per_ASK_1998" localSheetId="5">[15]Global!#REF!</definedName>
    <definedName name="total_costs_per_ASK_1998" localSheetId="9">[15]Global!#REF!</definedName>
    <definedName name="total_costs_per_ASK_1998" localSheetId="2">[15]Global!#REF!</definedName>
    <definedName name="total_costs_per_ASK_1998" localSheetId="26">[15]Global!#REF!</definedName>
    <definedName name="total_costs_per_ASK_1998">[15]Global!#REF!</definedName>
    <definedName name="total_costs_per_ASK_1999" localSheetId="4">[15]Global!#REF!</definedName>
    <definedName name="total_costs_per_ASK_1999" localSheetId="15">[15]Global!#REF!</definedName>
    <definedName name="total_costs_per_ASK_1999" localSheetId="22">[15]Global!#REF!</definedName>
    <definedName name="total_costs_per_ASK_1999" localSheetId="5">[15]Global!#REF!</definedName>
    <definedName name="total_costs_per_ASK_1999" localSheetId="9">[15]Global!#REF!</definedName>
    <definedName name="total_costs_per_ASK_1999" localSheetId="2">[15]Global!#REF!</definedName>
    <definedName name="total_costs_per_ASK_1999" localSheetId="26">[15]Global!#REF!</definedName>
    <definedName name="total_costs_per_ASK_1999">[15]Global!#REF!</definedName>
    <definedName name="total_costs_per_ASK_2000" localSheetId="4">[15]Global!#REF!</definedName>
    <definedName name="total_costs_per_ASK_2000" localSheetId="15">[15]Global!#REF!</definedName>
    <definedName name="total_costs_per_ASK_2000" localSheetId="22">[15]Global!#REF!</definedName>
    <definedName name="total_costs_per_ASK_2000" localSheetId="5">[15]Global!#REF!</definedName>
    <definedName name="total_costs_per_ASK_2000" localSheetId="9">[15]Global!#REF!</definedName>
    <definedName name="total_costs_per_ASK_2000" localSheetId="2">[15]Global!#REF!</definedName>
    <definedName name="total_costs_per_ASK_2000" localSheetId="26">[15]Global!#REF!</definedName>
    <definedName name="total_costs_per_ASK_2000">[15]Global!#REF!</definedName>
    <definedName name="total_costs_per_ASK_2001" localSheetId="4">[15]Global!#REF!</definedName>
    <definedName name="total_costs_per_ASK_2001" localSheetId="15">[15]Global!#REF!</definedName>
    <definedName name="total_costs_per_ASK_2001" localSheetId="22">[15]Global!#REF!</definedName>
    <definedName name="total_costs_per_ASK_2001" localSheetId="5">[15]Global!#REF!</definedName>
    <definedName name="total_costs_per_ASK_2001" localSheetId="9">[15]Global!#REF!</definedName>
    <definedName name="total_costs_per_ASK_2001" localSheetId="2">[15]Global!#REF!</definedName>
    <definedName name="total_costs_per_ASK_2001" localSheetId="26">[15]Global!#REF!</definedName>
    <definedName name="total_costs_per_ASK_2001">[15]Global!#REF!</definedName>
    <definedName name="total_costs_per_ASK_2002" localSheetId="4">[15]Global!#REF!</definedName>
    <definedName name="total_costs_per_ASK_2002" localSheetId="15">[15]Global!#REF!</definedName>
    <definedName name="total_costs_per_ASK_2002" localSheetId="22">[15]Global!#REF!</definedName>
    <definedName name="total_costs_per_ASK_2002" localSheetId="5">[15]Global!#REF!</definedName>
    <definedName name="total_costs_per_ASK_2002" localSheetId="9">[15]Global!#REF!</definedName>
    <definedName name="total_costs_per_ASK_2002" localSheetId="2">[15]Global!#REF!</definedName>
    <definedName name="total_costs_per_ASK_2002" localSheetId="26">[15]Global!#REF!</definedName>
    <definedName name="total_costs_per_ASK_2002">[15]Global!#REF!</definedName>
    <definedName name="total_costs_per_ASK_2003" localSheetId="4">[15]Global!#REF!</definedName>
    <definedName name="total_costs_per_ASK_2003" localSheetId="15">[15]Global!#REF!</definedName>
    <definedName name="total_costs_per_ASK_2003" localSheetId="22">[15]Global!#REF!</definedName>
    <definedName name="total_costs_per_ASK_2003" localSheetId="5">[15]Global!#REF!</definedName>
    <definedName name="total_costs_per_ASK_2003" localSheetId="9">[15]Global!#REF!</definedName>
    <definedName name="total_costs_per_ASK_2003" localSheetId="2">[15]Global!#REF!</definedName>
    <definedName name="total_costs_per_ASK_2003" localSheetId="26">[15]Global!#REF!</definedName>
    <definedName name="total_costs_per_ASK_2003">[15]Global!#REF!</definedName>
    <definedName name="total_costs_per_ASK_2004" localSheetId="4">[15]Global!#REF!</definedName>
    <definedName name="total_costs_per_ASK_2004" localSheetId="15">[15]Global!#REF!</definedName>
    <definedName name="total_costs_per_ASK_2004" localSheetId="22">[15]Global!#REF!</definedName>
    <definedName name="total_costs_per_ASK_2004" localSheetId="5">[15]Global!#REF!</definedName>
    <definedName name="total_costs_per_ASK_2004" localSheetId="9">[15]Global!#REF!</definedName>
    <definedName name="total_costs_per_ASK_2004" localSheetId="2">[15]Global!#REF!</definedName>
    <definedName name="total_costs_per_ASK_2004" localSheetId="26">[15]Global!#REF!</definedName>
    <definedName name="total_costs_per_ASK_2004">[15]Global!#REF!</definedName>
    <definedName name="total_costs_per_ASK_2005" localSheetId="4">[15]Global!#REF!</definedName>
    <definedName name="total_costs_per_ASK_2005" localSheetId="15">[15]Global!#REF!</definedName>
    <definedName name="total_costs_per_ASK_2005" localSheetId="22">[15]Global!#REF!</definedName>
    <definedName name="total_costs_per_ASK_2005" localSheetId="5">[15]Global!#REF!</definedName>
    <definedName name="total_costs_per_ASK_2005" localSheetId="9">[15]Global!#REF!</definedName>
    <definedName name="total_costs_per_ASK_2005" localSheetId="2">[15]Global!#REF!</definedName>
    <definedName name="total_costs_per_ASK_2005" localSheetId="26">[15]Global!#REF!</definedName>
    <definedName name="total_costs_per_ASK_2005">[15]Global!#REF!</definedName>
    <definedName name="total_costs_per_ASK_2006" localSheetId="4">[15]Global!#REF!</definedName>
    <definedName name="total_costs_per_ASK_2006" localSheetId="15">[15]Global!#REF!</definedName>
    <definedName name="total_costs_per_ASK_2006" localSheetId="22">[15]Global!#REF!</definedName>
    <definedName name="total_costs_per_ASK_2006" localSheetId="5">[15]Global!#REF!</definedName>
    <definedName name="total_costs_per_ASK_2006" localSheetId="9">[15]Global!#REF!</definedName>
    <definedName name="total_costs_per_ASK_2006" localSheetId="2">[15]Global!#REF!</definedName>
    <definedName name="total_costs_per_ASK_2006" localSheetId="26">[15]Global!#REF!</definedName>
    <definedName name="total_costs_per_ASK_2006">[15]Global!#REF!</definedName>
    <definedName name="total_costs_per_ASK_2007" localSheetId="4">[15]Global!#REF!</definedName>
    <definedName name="total_costs_per_ASK_2007" localSheetId="15">[15]Global!#REF!</definedName>
    <definedName name="total_costs_per_ASK_2007" localSheetId="22">[15]Global!#REF!</definedName>
    <definedName name="total_costs_per_ASK_2007" localSheetId="5">[15]Global!#REF!</definedName>
    <definedName name="total_costs_per_ASK_2007" localSheetId="9">[15]Global!#REF!</definedName>
    <definedName name="total_costs_per_ASK_2007" localSheetId="2">[15]Global!#REF!</definedName>
    <definedName name="total_costs_per_ASK_2007" localSheetId="26">[15]Global!#REF!</definedName>
    <definedName name="total_costs_per_ASK_2007">[15]Global!#REF!</definedName>
    <definedName name="total_costs_per_ASK_2008" localSheetId="4">[15]Global!#REF!</definedName>
    <definedName name="total_costs_per_ASK_2008" localSheetId="15">[15]Global!#REF!</definedName>
    <definedName name="total_costs_per_ASK_2008" localSheetId="22">[15]Global!#REF!</definedName>
    <definedName name="total_costs_per_ASK_2008" localSheetId="5">[15]Global!#REF!</definedName>
    <definedName name="total_costs_per_ASK_2008" localSheetId="9">[15]Global!#REF!</definedName>
    <definedName name="total_costs_per_ASK_2008" localSheetId="2">[15]Global!#REF!</definedName>
    <definedName name="total_costs_per_ASK_2008" localSheetId="26">[15]Global!#REF!</definedName>
    <definedName name="total_costs_per_ASK_2008">[15]Global!#REF!</definedName>
    <definedName name="total_costs_per_ASK_2009" localSheetId="4">[15]Global!#REF!</definedName>
    <definedName name="total_costs_per_ASK_2009" localSheetId="15">[15]Global!#REF!</definedName>
    <definedName name="total_costs_per_ASK_2009" localSheetId="22">[15]Global!#REF!</definedName>
    <definedName name="total_costs_per_ASK_2009" localSheetId="5">[15]Global!#REF!</definedName>
    <definedName name="total_costs_per_ASK_2009" localSheetId="9">[15]Global!#REF!</definedName>
    <definedName name="total_costs_per_ASK_2009" localSheetId="2">[15]Global!#REF!</definedName>
    <definedName name="total_costs_per_ASK_2009" localSheetId="26">[15]Global!#REF!</definedName>
    <definedName name="total_costs_per_ASK_2009">[15]Global!#REF!</definedName>
    <definedName name="total_costs_per_ASK_2010" localSheetId="4">[15]Global!#REF!</definedName>
    <definedName name="total_costs_per_ASK_2010" localSheetId="15">[15]Global!#REF!</definedName>
    <definedName name="total_costs_per_ASK_2010" localSheetId="22">[15]Global!#REF!</definedName>
    <definedName name="total_costs_per_ASK_2010" localSheetId="5">[15]Global!#REF!</definedName>
    <definedName name="total_costs_per_ASK_2010" localSheetId="9">[15]Global!#REF!</definedName>
    <definedName name="total_costs_per_ASK_2010" localSheetId="2">[15]Global!#REF!</definedName>
    <definedName name="total_costs_per_ASK_2010" localSheetId="26">[15]Global!#REF!</definedName>
    <definedName name="total_costs_per_ASK_2010">[15]Global!#REF!</definedName>
    <definedName name="total_costs_per_ASK_comm" localSheetId="4">[15]Global!#REF!</definedName>
    <definedName name="total_costs_per_ASK_comm" localSheetId="15">[15]Global!#REF!</definedName>
    <definedName name="total_costs_per_ASK_comm" localSheetId="22">[15]Global!#REF!</definedName>
    <definedName name="total_costs_per_ASK_comm" localSheetId="5">[15]Global!#REF!</definedName>
    <definedName name="total_costs_per_ASK_comm" localSheetId="9">[15]Global!#REF!</definedName>
    <definedName name="total_costs_per_ASK_comm" localSheetId="2">[15]Global!#REF!</definedName>
    <definedName name="total_costs_per_ASK_comm" localSheetId="26">[15]Global!#REF!</definedName>
    <definedName name="total_costs_per_ASK_comm">[15]Global!#REF!</definedName>
    <definedName name="total_costs_per_ASM_1985" localSheetId="4">[15]Global!#REF!</definedName>
    <definedName name="total_costs_per_ASM_1985" localSheetId="15">[15]Global!#REF!</definedName>
    <definedName name="total_costs_per_ASM_1985" localSheetId="22">[15]Global!#REF!</definedName>
    <definedName name="total_costs_per_ASM_1985" localSheetId="5">[15]Global!#REF!</definedName>
    <definedName name="total_costs_per_ASM_1985" localSheetId="9">[15]Global!#REF!</definedName>
    <definedName name="total_costs_per_ASM_1985" localSheetId="2">[15]Global!#REF!</definedName>
    <definedName name="total_costs_per_ASM_1985" localSheetId="26">[15]Global!#REF!</definedName>
    <definedName name="total_costs_per_ASM_1985">[15]Global!#REF!</definedName>
    <definedName name="total_costs_per_ASM_1986" localSheetId="4">[15]Global!#REF!</definedName>
    <definedName name="total_costs_per_ASM_1986" localSheetId="15">[15]Global!#REF!</definedName>
    <definedName name="total_costs_per_ASM_1986" localSheetId="22">[15]Global!#REF!</definedName>
    <definedName name="total_costs_per_ASM_1986" localSheetId="5">[15]Global!#REF!</definedName>
    <definedName name="total_costs_per_ASM_1986" localSheetId="9">[15]Global!#REF!</definedName>
    <definedName name="total_costs_per_ASM_1986" localSheetId="2">[15]Global!#REF!</definedName>
    <definedName name="total_costs_per_ASM_1986" localSheetId="26">[15]Global!#REF!</definedName>
    <definedName name="total_costs_per_ASM_1986">[15]Global!#REF!</definedName>
    <definedName name="total_costs_per_ASM_1987" localSheetId="4">[15]Global!#REF!</definedName>
    <definedName name="total_costs_per_ASM_1987" localSheetId="15">[15]Global!#REF!</definedName>
    <definedName name="total_costs_per_ASM_1987" localSheetId="22">[15]Global!#REF!</definedName>
    <definedName name="total_costs_per_ASM_1987" localSheetId="5">[15]Global!#REF!</definedName>
    <definedName name="total_costs_per_ASM_1987" localSheetId="9">[15]Global!#REF!</definedName>
    <definedName name="total_costs_per_ASM_1987" localSheetId="2">[15]Global!#REF!</definedName>
    <definedName name="total_costs_per_ASM_1987" localSheetId="26">[15]Global!#REF!</definedName>
    <definedName name="total_costs_per_ASM_1987">[15]Global!#REF!</definedName>
    <definedName name="total_costs_per_ASM_1988" localSheetId="4">[15]Global!#REF!</definedName>
    <definedName name="total_costs_per_ASM_1988" localSheetId="15">[15]Global!#REF!</definedName>
    <definedName name="total_costs_per_ASM_1988" localSheetId="22">[15]Global!#REF!</definedName>
    <definedName name="total_costs_per_ASM_1988" localSheetId="5">[15]Global!#REF!</definedName>
    <definedName name="total_costs_per_ASM_1988" localSheetId="9">[15]Global!#REF!</definedName>
    <definedName name="total_costs_per_ASM_1988" localSheetId="2">[15]Global!#REF!</definedName>
    <definedName name="total_costs_per_ASM_1988" localSheetId="26">[15]Global!#REF!</definedName>
    <definedName name="total_costs_per_ASM_1988">[15]Global!#REF!</definedName>
    <definedName name="total_costs_per_ASM_1989" localSheetId="4">[15]Global!#REF!</definedName>
    <definedName name="total_costs_per_ASM_1989" localSheetId="15">[15]Global!#REF!</definedName>
    <definedName name="total_costs_per_ASM_1989" localSheetId="22">[15]Global!#REF!</definedName>
    <definedName name="total_costs_per_ASM_1989" localSheetId="5">[15]Global!#REF!</definedName>
    <definedName name="total_costs_per_ASM_1989" localSheetId="9">[15]Global!#REF!</definedName>
    <definedName name="total_costs_per_ASM_1989" localSheetId="2">[15]Global!#REF!</definedName>
    <definedName name="total_costs_per_ASM_1989" localSheetId="26">[15]Global!#REF!</definedName>
    <definedName name="total_costs_per_ASM_1989">[15]Global!#REF!</definedName>
    <definedName name="total_costs_per_ASM_1990" localSheetId="4">[15]Global!#REF!</definedName>
    <definedName name="total_costs_per_ASM_1990" localSheetId="15">[15]Global!#REF!</definedName>
    <definedName name="total_costs_per_ASM_1990" localSheetId="22">[15]Global!#REF!</definedName>
    <definedName name="total_costs_per_ASM_1990" localSheetId="5">[15]Global!#REF!</definedName>
    <definedName name="total_costs_per_ASM_1990" localSheetId="9">[15]Global!#REF!</definedName>
    <definedName name="total_costs_per_ASM_1990" localSheetId="2">[15]Global!#REF!</definedName>
    <definedName name="total_costs_per_ASM_1990" localSheetId="26">[15]Global!#REF!</definedName>
    <definedName name="total_costs_per_ASM_1990">[15]Global!#REF!</definedName>
    <definedName name="total_costs_per_ASM_1991" localSheetId="4">[15]Global!#REF!</definedName>
    <definedName name="total_costs_per_ASM_1991" localSheetId="15">[15]Global!#REF!</definedName>
    <definedName name="total_costs_per_ASM_1991" localSheetId="22">[15]Global!#REF!</definedName>
    <definedName name="total_costs_per_ASM_1991" localSheetId="5">[15]Global!#REF!</definedName>
    <definedName name="total_costs_per_ASM_1991" localSheetId="9">[15]Global!#REF!</definedName>
    <definedName name="total_costs_per_ASM_1991" localSheetId="2">[15]Global!#REF!</definedName>
    <definedName name="total_costs_per_ASM_1991" localSheetId="26">[15]Global!#REF!</definedName>
    <definedName name="total_costs_per_ASM_1991">[15]Global!#REF!</definedName>
    <definedName name="total_costs_per_ASM_1992" localSheetId="4">[15]Global!#REF!</definedName>
    <definedName name="total_costs_per_ASM_1992" localSheetId="15">[15]Global!#REF!</definedName>
    <definedName name="total_costs_per_ASM_1992" localSheetId="22">[15]Global!#REF!</definedName>
    <definedName name="total_costs_per_ASM_1992" localSheetId="5">[15]Global!#REF!</definedName>
    <definedName name="total_costs_per_ASM_1992" localSheetId="9">[15]Global!#REF!</definedName>
    <definedName name="total_costs_per_ASM_1992" localSheetId="2">[15]Global!#REF!</definedName>
    <definedName name="total_costs_per_ASM_1992" localSheetId="26">[15]Global!#REF!</definedName>
    <definedName name="total_costs_per_ASM_1992">[15]Global!#REF!</definedName>
    <definedName name="total_costs_per_ASM_1993" localSheetId="4">[15]Global!#REF!</definedName>
    <definedName name="total_costs_per_ASM_1993" localSheetId="15">[15]Global!#REF!</definedName>
    <definedName name="total_costs_per_ASM_1993" localSheetId="22">[15]Global!#REF!</definedName>
    <definedName name="total_costs_per_ASM_1993" localSheetId="5">[15]Global!#REF!</definedName>
    <definedName name="total_costs_per_ASM_1993" localSheetId="9">[15]Global!#REF!</definedName>
    <definedName name="total_costs_per_ASM_1993" localSheetId="2">[15]Global!#REF!</definedName>
    <definedName name="total_costs_per_ASM_1993" localSheetId="26">[15]Global!#REF!</definedName>
    <definedName name="total_costs_per_ASM_1993">[15]Global!#REF!</definedName>
    <definedName name="total_costs_per_ASM_1994" localSheetId="4">[15]Global!#REF!</definedName>
    <definedName name="total_costs_per_ASM_1994" localSheetId="15">[15]Global!#REF!</definedName>
    <definedName name="total_costs_per_ASM_1994" localSheetId="22">[15]Global!#REF!</definedName>
    <definedName name="total_costs_per_ASM_1994" localSheetId="5">[15]Global!#REF!</definedName>
    <definedName name="total_costs_per_ASM_1994" localSheetId="9">[15]Global!#REF!</definedName>
    <definedName name="total_costs_per_ASM_1994" localSheetId="2">[15]Global!#REF!</definedName>
    <definedName name="total_costs_per_ASM_1994" localSheetId="26">[15]Global!#REF!</definedName>
    <definedName name="total_costs_per_ASM_1994">[15]Global!#REF!</definedName>
    <definedName name="total_costs_per_ASM_1995" localSheetId="4">[15]Global!#REF!</definedName>
    <definedName name="total_costs_per_ASM_1995" localSheetId="15">[15]Global!#REF!</definedName>
    <definedName name="total_costs_per_ASM_1995" localSheetId="22">[15]Global!#REF!</definedName>
    <definedName name="total_costs_per_ASM_1995" localSheetId="5">[15]Global!#REF!</definedName>
    <definedName name="total_costs_per_ASM_1995" localSheetId="9">[15]Global!#REF!</definedName>
    <definedName name="total_costs_per_ASM_1995" localSheetId="2">[15]Global!#REF!</definedName>
    <definedName name="total_costs_per_ASM_1995" localSheetId="26">[15]Global!#REF!</definedName>
    <definedName name="total_costs_per_ASM_1995">[15]Global!#REF!</definedName>
    <definedName name="total_costs_per_ASM_1996" localSheetId="4">[15]Global!#REF!</definedName>
    <definedName name="total_costs_per_ASM_1996" localSheetId="15">[15]Global!#REF!</definedName>
    <definedName name="total_costs_per_ASM_1996" localSheetId="22">[15]Global!#REF!</definedName>
    <definedName name="total_costs_per_ASM_1996" localSheetId="5">[15]Global!#REF!</definedName>
    <definedName name="total_costs_per_ASM_1996" localSheetId="9">[15]Global!#REF!</definedName>
    <definedName name="total_costs_per_ASM_1996" localSheetId="2">[15]Global!#REF!</definedName>
    <definedName name="total_costs_per_ASM_1996" localSheetId="26">[15]Global!#REF!</definedName>
    <definedName name="total_costs_per_ASM_1996">[15]Global!#REF!</definedName>
    <definedName name="total_costs_per_ASM_1997" localSheetId="4">[15]Global!#REF!</definedName>
    <definedName name="total_costs_per_ASM_1997" localSheetId="15">[15]Global!#REF!</definedName>
    <definedName name="total_costs_per_ASM_1997" localSheetId="22">[15]Global!#REF!</definedName>
    <definedName name="total_costs_per_ASM_1997" localSheetId="5">[15]Global!#REF!</definedName>
    <definedName name="total_costs_per_ASM_1997" localSheetId="9">[15]Global!#REF!</definedName>
    <definedName name="total_costs_per_ASM_1997" localSheetId="2">[15]Global!#REF!</definedName>
    <definedName name="total_costs_per_ASM_1997" localSheetId="26">[15]Global!#REF!</definedName>
    <definedName name="total_costs_per_ASM_1997">[15]Global!#REF!</definedName>
    <definedName name="total_costs_per_ASM_1998" localSheetId="4">[15]Global!#REF!</definedName>
    <definedName name="total_costs_per_ASM_1998" localSheetId="15">[15]Global!#REF!</definedName>
    <definedName name="total_costs_per_ASM_1998" localSheetId="22">[15]Global!#REF!</definedName>
    <definedName name="total_costs_per_ASM_1998" localSheetId="5">[15]Global!#REF!</definedName>
    <definedName name="total_costs_per_ASM_1998" localSheetId="9">[15]Global!#REF!</definedName>
    <definedName name="total_costs_per_ASM_1998" localSheetId="2">[15]Global!#REF!</definedName>
    <definedName name="total_costs_per_ASM_1998" localSheetId="26">[15]Global!#REF!</definedName>
    <definedName name="total_costs_per_ASM_1998">[15]Global!#REF!</definedName>
    <definedName name="total_costs_per_ASM_1999" localSheetId="4">[15]Global!#REF!</definedName>
    <definedName name="total_costs_per_ASM_1999" localSheetId="15">[15]Global!#REF!</definedName>
    <definedName name="total_costs_per_ASM_1999" localSheetId="22">[15]Global!#REF!</definedName>
    <definedName name="total_costs_per_ASM_1999" localSheetId="5">[15]Global!#REF!</definedName>
    <definedName name="total_costs_per_ASM_1999" localSheetId="9">[15]Global!#REF!</definedName>
    <definedName name="total_costs_per_ASM_1999" localSheetId="2">[15]Global!#REF!</definedName>
    <definedName name="total_costs_per_ASM_1999" localSheetId="26">[15]Global!#REF!</definedName>
    <definedName name="total_costs_per_ASM_1999">[15]Global!#REF!</definedName>
    <definedName name="total_costs_per_ASM_2000" localSheetId="4">[15]Global!#REF!</definedName>
    <definedName name="total_costs_per_ASM_2000" localSheetId="15">[15]Global!#REF!</definedName>
    <definedName name="total_costs_per_ASM_2000" localSheetId="22">[15]Global!#REF!</definedName>
    <definedName name="total_costs_per_ASM_2000" localSheetId="5">[15]Global!#REF!</definedName>
    <definedName name="total_costs_per_ASM_2000" localSheetId="9">[15]Global!#REF!</definedName>
    <definedName name="total_costs_per_ASM_2000" localSheetId="2">[15]Global!#REF!</definedName>
    <definedName name="total_costs_per_ASM_2000" localSheetId="26">[15]Global!#REF!</definedName>
    <definedName name="total_costs_per_ASM_2000">[15]Global!#REF!</definedName>
    <definedName name="total_costs_per_ASM_2001" localSheetId="4">[15]Global!#REF!</definedName>
    <definedName name="total_costs_per_ASM_2001" localSheetId="15">[15]Global!#REF!</definedName>
    <definedName name="total_costs_per_ASM_2001" localSheetId="22">[15]Global!#REF!</definedName>
    <definedName name="total_costs_per_ASM_2001" localSheetId="5">[15]Global!#REF!</definedName>
    <definedName name="total_costs_per_ASM_2001" localSheetId="9">[15]Global!#REF!</definedName>
    <definedName name="total_costs_per_ASM_2001" localSheetId="2">[15]Global!#REF!</definedName>
    <definedName name="total_costs_per_ASM_2001" localSheetId="26">[15]Global!#REF!</definedName>
    <definedName name="total_costs_per_ASM_2001">[15]Global!#REF!</definedName>
    <definedName name="total_costs_per_ASM_2002" localSheetId="4">[15]Global!#REF!</definedName>
    <definedName name="total_costs_per_ASM_2002" localSheetId="15">[15]Global!#REF!</definedName>
    <definedName name="total_costs_per_ASM_2002" localSheetId="22">[15]Global!#REF!</definedName>
    <definedName name="total_costs_per_ASM_2002" localSheetId="5">[15]Global!#REF!</definedName>
    <definedName name="total_costs_per_ASM_2002" localSheetId="9">[15]Global!#REF!</definedName>
    <definedName name="total_costs_per_ASM_2002" localSheetId="2">[15]Global!#REF!</definedName>
    <definedName name="total_costs_per_ASM_2002" localSheetId="26">[15]Global!#REF!</definedName>
    <definedName name="total_costs_per_ASM_2002">[15]Global!#REF!</definedName>
    <definedName name="total_costs_per_ASM_2003" localSheetId="4">[15]Global!#REF!</definedName>
    <definedName name="total_costs_per_ASM_2003" localSheetId="15">[15]Global!#REF!</definedName>
    <definedName name="total_costs_per_ASM_2003" localSheetId="22">[15]Global!#REF!</definedName>
    <definedName name="total_costs_per_ASM_2003" localSheetId="5">[15]Global!#REF!</definedName>
    <definedName name="total_costs_per_ASM_2003" localSheetId="9">[15]Global!#REF!</definedName>
    <definedName name="total_costs_per_ASM_2003" localSheetId="2">[15]Global!#REF!</definedName>
    <definedName name="total_costs_per_ASM_2003" localSheetId="26">[15]Global!#REF!</definedName>
    <definedName name="total_costs_per_ASM_2003">[15]Global!#REF!</definedName>
    <definedName name="total_costs_per_ASM_2004" localSheetId="4">[15]Global!#REF!</definedName>
    <definedName name="total_costs_per_ASM_2004" localSheetId="15">[15]Global!#REF!</definedName>
    <definedName name="total_costs_per_ASM_2004" localSheetId="22">[15]Global!#REF!</definedName>
    <definedName name="total_costs_per_ASM_2004" localSheetId="5">[15]Global!#REF!</definedName>
    <definedName name="total_costs_per_ASM_2004" localSheetId="9">[15]Global!#REF!</definedName>
    <definedName name="total_costs_per_ASM_2004" localSheetId="2">[15]Global!#REF!</definedName>
    <definedName name="total_costs_per_ASM_2004" localSheetId="26">[15]Global!#REF!</definedName>
    <definedName name="total_costs_per_ASM_2004">[15]Global!#REF!</definedName>
    <definedName name="total_costs_per_ASM_2005" localSheetId="4">[15]Global!#REF!</definedName>
    <definedName name="total_costs_per_ASM_2005" localSheetId="15">[15]Global!#REF!</definedName>
    <definedName name="total_costs_per_ASM_2005" localSheetId="22">[15]Global!#REF!</definedName>
    <definedName name="total_costs_per_ASM_2005" localSheetId="5">[15]Global!#REF!</definedName>
    <definedName name="total_costs_per_ASM_2005" localSheetId="9">[15]Global!#REF!</definedName>
    <definedName name="total_costs_per_ASM_2005" localSheetId="2">[15]Global!#REF!</definedName>
    <definedName name="total_costs_per_ASM_2005" localSheetId="26">[15]Global!#REF!</definedName>
    <definedName name="total_costs_per_ASM_2005">[15]Global!#REF!</definedName>
    <definedName name="total_costs_per_ASM_2006" localSheetId="4">[15]Global!#REF!</definedName>
    <definedName name="total_costs_per_ASM_2006" localSheetId="15">[15]Global!#REF!</definedName>
    <definedName name="total_costs_per_ASM_2006" localSheetId="22">[15]Global!#REF!</definedName>
    <definedName name="total_costs_per_ASM_2006" localSheetId="5">[15]Global!#REF!</definedName>
    <definedName name="total_costs_per_ASM_2006" localSheetId="9">[15]Global!#REF!</definedName>
    <definedName name="total_costs_per_ASM_2006" localSheetId="2">[15]Global!#REF!</definedName>
    <definedName name="total_costs_per_ASM_2006" localSheetId="26">[15]Global!#REF!</definedName>
    <definedName name="total_costs_per_ASM_2006">[15]Global!#REF!</definedName>
    <definedName name="total_costs_per_ASM_2007" localSheetId="4">[15]Global!#REF!</definedName>
    <definedName name="total_costs_per_ASM_2007" localSheetId="15">[15]Global!#REF!</definedName>
    <definedName name="total_costs_per_ASM_2007" localSheetId="22">[15]Global!#REF!</definedName>
    <definedName name="total_costs_per_ASM_2007" localSheetId="5">[15]Global!#REF!</definedName>
    <definedName name="total_costs_per_ASM_2007" localSheetId="9">[15]Global!#REF!</definedName>
    <definedName name="total_costs_per_ASM_2007" localSheetId="2">[15]Global!#REF!</definedName>
    <definedName name="total_costs_per_ASM_2007" localSheetId="26">[15]Global!#REF!</definedName>
    <definedName name="total_costs_per_ASM_2007">[15]Global!#REF!</definedName>
    <definedName name="total_costs_per_ASM_2008" localSheetId="4">[15]Global!#REF!</definedName>
    <definedName name="total_costs_per_ASM_2008" localSheetId="15">[15]Global!#REF!</definedName>
    <definedName name="total_costs_per_ASM_2008" localSheetId="22">[15]Global!#REF!</definedName>
    <definedName name="total_costs_per_ASM_2008" localSheetId="5">[15]Global!#REF!</definedName>
    <definedName name="total_costs_per_ASM_2008" localSheetId="9">[15]Global!#REF!</definedName>
    <definedName name="total_costs_per_ASM_2008" localSheetId="2">[15]Global!#REF!</definedName>
    <definedName name="total_costs_per_ASM_2008" localSheetId="26">[15]Global!#REF!</definedName>
    <definedName name="total_costs_per_ASM_2008">[15]Global!#REF!</definedName>
    <definedName name="total_costs_per_ASM_2009" localSheetId="4">[15]Global!#REF!</definedName>
    <definedName name="total_costs_per_ASM_2009" localSheetId="15">[15]Global!#REF!</definedName>
    <definedName name="total_costs_per_ASM_2009" localSheetId="22">[15]Global!#REF!</definedName>
    <definedName name="total_costs_per_ASM_2009" localSheetId="5">[15]Global!#REF!</definedName>
    <definedName name="total_costs_per_ASM_2009" localSheetId="9">[15]Global!#REF!</definedName>
    <definedName name="total_costs_per_ASM_2009" localSheetId="2">[15]Global!#REF!</definedName>
    <definedName name="total_costs_per_ASM_2009" localSheetId="26">[15]Global!#REF!</definedName>
    <definedName name="total_costs_per_ASM_2009">[15]Global!#REF!</definedName>
    <definedName name="total_costs_per_ASM_2010" localSheetId="4">[15]Global!#REF!</definedName>
    <definedName name="total_costs_per_ASM_2010" localSheetId="15">[15]Global!#REF!</definedName>
    <definedName name="total_costs_per_ASM_2010" localSheetId="22">[15]Global!#REF!</definedName>
    <definedName name="total_costs_per_ASM_2010" localSheetId="5">[15]Global!#REF!</definedName>
    <definedName name="total_costs_per_ASM_2010" localSheetId="9">[15]Global!#REF!</definedName>
    <definedName name="total_costs_per_ASM_2010" localSheetId="2">[15]Global!#REF!</definedName>
    <definedName name="total_costs_per_ASM_2010" localSheetId="26">[15]Global!#REF!</definedName>
    <definedName name="total_costs_per_ASM_2010">[15]Global!#REF!</definedName>
    <definedName name="total_costs_per_ASM_comm" localSheetId="4">[15]Global!#REF!</definedName>
    <definedName name="total_costs_per_ASM_comm" localSheetId="15">[15]Global!#REF!</definedName>
    <definedName name="total_costs_per_ASM_comm" localSheetId="22">[15]Global!#REF!</definedName>
    <definedName name="total_costs_per_ASM_comm" localSheetId="5">[15]Global!#REF!</definedName>
    <definedName name="total_costs_per_ASM_comm" localSheetId="9">[15]Global!#REF!</definedName>
    <definedName name="total_costs_per_ASM_comm" localSheetId="2">[15]Global!#REF!</definedName>
    <definedName name="total_costs_per_ASM_comm" localSheetId="26">[15]Global!#REF!</definedName>
    <definedName name="total_costs_per_ASM_comm">[15]Global!#REF!</definedName>
    <definedName name="total_costs_per_ATK_1985" localSheetId="4">[15]Global!#REF!</definedName>
    <definedName name="total_costs_per_ATK_1985" localSheetId="15">[15]Global!#REF!</definedName>
    <definedName name="total_costs_per_ATK_1985" localSheetId="22">[15]Global!#REF!</definedName>
    <definedName name="total_costs_per_ATK_1985" localSheetId="5">[15]Global!#REF!</definedName>
    <definedName name="total_costs_per_ATK_1985" localSheetId="9">[15]Global!#REF!</definedName>
    <definedName name="total_costs_per_ATK_1985" localSheetId="2">[15]Global!#REF!</definedName>
    <definedName name="total_costs_per_ATK_1985" localSheetId="26">[15]Global!#REF!</definedName>
    <definedName name="total_costs_per_ATK_1985">[15]Global!#REF!</definedName>
    <definedName name="total_costs_per_ATK_1986" localSheetId="4">[15]Global!#REF!</definedName>
    <definedName name="total_costs_per_ATK_1986" localSheetId="15">[15]Global!#REF!</definedName>
    <definedName name="total_costs_per_ATK_1986" localSheetId="22">[15]Global!#REF!</definedName>
    <definedName name="total_costs_per_ATK_1986" localSheetId="5">[15]Global!#REF!</definedName>
    <definedName name="total_costs_per_ATK_1986" localSheetId="9">[15]Global!#REF!</definedName>
    <definedName name="total_costs_per_ATK_1986" localSheetId="2">[15]Global!#REF!</definedName>
    <definedName name="total_costs_per_ATK_1986" localSheetId="26">[15]Global!#REF!</definedName>
    <definedName name="total_costs_per_ATK_1986">[15]Global!#REF!</definedName>
    <definedName name="total_costs_per_ATK_1987" localSheetId="4">[15]Global!#REF!</definedName>
    <definedName name="total_costs_per_ATK_1987" localSheetId="15">[15]Global!#REF!</definedName>
    <definedName name="total_costs_per_ATK_1987" localSheetId="22">[15]Global!#REF!</definedName>
    <definedName name="total_costs_per_ATK_1987" localSheetId="5">[15]Global!#REF!</definedName>
    <definedName name="total_costs_per_ATK_1987" localSheetId="9">[15]Global!#REF!</definedName>
    <definedName name="total_costs_per_ATK_1987" localSheetId="2">[15]Global!#REF!</definedName>
    <definedName name="total_costs_per_ATK_1987" localSheetId="26">[15]Global!#REF!</definedName>
    <definedName name="total_costs_per_ATK_1987">[15]Global!#REF!</definedName>
    <definedName name="total_costs_per_ATK_1988" localSheetId="4">[15]Global!#REF!</definedName>
    <definedName name="total_costs_per_ATK_1988" localSheetId="15">[15]Global!#REF!</definedName>
    <definedName name="total_costs_per_ATK_1988" localSheetId="22">[15]Global!#REF!</definedName>
    <definedName name="total_costs_per_ATK_1988" localSheetId="5">[15]Global!#REF!</definedName>
    <definedName name="total_costs_per_ATK_1988" localSheetId="9">[15]Global!#REF!</definedName>
    <definedName name="total_costs_per_ATK_1988" localSheetId="2">[15]Global!#REF!</definedName>
    <definedName name="total_costs_per_ATK_1988" localSheetId="26">[15]Global!#REF!</definedName>
    <definedName name="total_costs_per_ATK_1988">[15]Global!#REF!</definedName>
    <definedName name="total_costs_per_ATK_1989" localSheetId="4">[15]Global!#REF!</definedName>
    <definedName name="total_costs_per_ATK_1989" localSheetId="15">[15]Global!#REF!</definedName>
    <definedName name="total_costs_per_ATK_1989" localSheetId="22">[15]Global!#REF!</definedName>
    <definedName name="total_costs_per_ATK_1989" localSheetId="5">[15]Global!#REF!</definedName>
    <definedName name="total_costs_per_ATK_1989" localSheetId="9">[15]Global!#REF!</definedName>
    <definedName name="total_costs_per_ATK_1989" localSheetId="2">[15]Global!#REF!</definedName>
    <definedName name="total_costs_per_ATK_1989" localSheetId="26">[15]Global!#REF!</definedName>
    <definedName name="total_costs_per_ATK_1989">[15]Global!#REF!</definedName>
    <definedName name="total_costs_per_ATK_1990" localSheetId="4">[15]Global!#REF!</definedName>
    <definedName name="total_costs_per_ATK_1990" localSheetId="15">[15]Global!#REF!</definedName>
    <definedName name="total_costs_per_ATK_1990" localSheetId="22">[15]Global!#REF!</definedName>
    <definedName name="total_costs_per_ATK_1990" localSheetId="5">[15]Global!#REF!</definedName>
    <definedName name="total_costs_per_ATK_1990" localSheetId="9">[15]Global!#REF!</definedName>
    <definedName name="total_costs_per_ATK_1990" localSheetId="2">[15]Global!#REF!</definedName>
    <definedName name="total_costs_per_ATK_1990" localSheetId="26">[15]Global!#REF!</definedName>
    <definedName name="total_costs_per_ATK_1990">[15]Global!#REF!</definedName>
    <definedName name="total_costs_per_ATK_1991" localSheetId="4">[15]Global!#REF!</definedName>
    <definedName name="total_costs_per_ATK_1991" localSheetId="15">[15]Global!#REF!</definedName>
    <definedName name="total_costs_per_ATK_1991" localSheetId="22">[15]Global!#REF!</definedName>
    <definedName name="total_costs_per_ATK_1991" localSheetId="5">[15]Global!#REF!</definedName>
    <definedName name="total_costs_per_ATK_1991" localSheetId="9">[15]Global!#REF!</definedName>
    <definedName name="total_costs_per_ATK_1991" localSheetId="2">[15]Global!#REF!</definedName>
    <definedName name="total_costs_per_ATK_1991" localSheetId="26">[15]Global!#REF!</definedName>
    <definedName name="total_costs_per_ATK_1991">[15]Global!#REF!</definedName>
    <definedName name="total_costs_per_ATK_1992" localSheetId="4">[15]Global!#REF!</definedName>
    <definedName name="total_costs_per_ATK_1992" localSheetId="15">[15]Global!#REF!</definedName>
    <definedName name="total_costs_per_ATK_1992" localSheetId="22">[15]Global!#REF!</definedName>
    <definedName name="total_costs_per_ATK_1992" localSheetId="5">[15]Global!#REF!</definedName>
    <definedName name="total_costs_per_ATK_1992" localSheetId="9">[15]Global!#REF!</definedName>
    <definedName name="total_costs_per_ATK_1992" localSheetId="2">[15]Global!#REF!</definedName>
    <definedName name="total_costs_per_ATK_1992" localSheetId="26">[15]Global!#REF!</definedName>
    <definedName name="total_costs_per_ATK_1992">[15]Global!#REF!</definedName>
    <definedName name="total_costs_per_ATK_1993" localSheetId="4">[15]Global!#REF!</definedName>
    <definedName name="total_costs_per_ATK_1993" localSheetId="15">[15]Global!#REF!</definedName>
    <definedName name="total_costs_per_ATK_1993" localSheetId="22">[15]Global!#REF!</definedName>
    <definedName name="total_costs_per_ATK_1993" localSheetId="5">[15]Global!#REF!</definedName>
    <definedName name="total_costs_per_ATK_1993" localSheetId="9">[15]Global!#REF!</definedName>
    <definedName name="total_costs_per_ATK_1993" localSheetId="2">[15]Global!#REF!</definedName>
    <definedName name="total_costs_per_ATK_1993" localSheetId="26">[15]Global!#REF!</definedName>
    <definedName name="total_costs_per_ATK_1993">[15]Global!#REF!</definedName>
    <definedName name="total_costs_per_ATK_1994" localSheetId="4">[15]Global!#REF!</definedName>
    <definedName name="total_costs_per_ATK_1994" localSheetId="15">[15]Global!#REF!</definedName>
    <definedName name="total_costs_per_ATK_1994" localSheetId="22">[15]Global!#REF!</definedName>
    <definedName name="total_costs_per_ATK_1994" localSheetId="5">[15]Global!#REF!</definedName>
    <definedName name="total_costs_per_ATK_1994" localSheetId="9">[15]Global!#REF!</definedName>
    <definedName name="total_costs_per_ATK_1994" localSheetId="2">[15]Global!#REF!</definedName>
    <definedName name="total_costs_per_ATK_1994" localSheetId="26">[15]Global!#REF!</definedName>
    <definedName name="total_costs_per_ATK_1994">[15]Global!#REF!</definedName>
    <definedName name="total_costs_per_ATK_1995" localSheetId="4">[15]Global!#REF!</definedName>
    <definedName name="total_costs_per_ATK_1995" localSheetId="15">[15]Global!#REF!</definedName>
    <definedName name="total_costs_per_ATK_1995" localSheetId="22">[15]Global!#REF!</definedName>
    <definedName name="total_costs_per_ATK_1995" localSheetId="5">[15]Global!#REF!</definedName>
    <definedName name="total_costs_per_ATK_1995" localSheetId="9">[15]Global!#REF!</definedName>
    <definedName name="total_costs_per_ATK_1995" localSheetId="2">[15]Global!#REF!</definedName>
    <definedName name="total_costs_per_ATK_1995" localSheetId="26">[15]Global!#REF!</definedName>
    <definedName name="total_costs_per_ATK_1995">[15]Global!#REF!</definedName>
    <definedName name="total_costs_per_ATK_1996" localSheetId="4">[15]Global!#REF!</definedName>
    <definedName name="total_costs_per_ATK_1996" localSheetId="15">[15]Global!#REF!</definedName>
    <definedName name="total_costs_per_ATK_1996" localSheetId="22">[15]Global!#REF!</definedName>
    <definedName name="total_costs_per_ATK_1996" localSheetId="5">[15]Global!#REF!</definedName>
    <definedName name="total_costs_per_ATK_1996" localSheetId="9">[15]Global!#REF!</definedName>
    <definedName name="total_costs_per_ATK_1996" localSheetId="2">[15]Global!#REF!</definedName>
    <definedName name="total_costs_per_ATK_1996" localSheetId="26">[15]Global!#REF!</definedName>
    <definedName name="total_costs_per_ATK_1996">[15]Global!#REF!</definedName>
    <definedName name="total_costs_per_ATK_1997" localSheetId="4">[15]Global!#REF!</definedName>
    <definedName name="total_costs_per_ATK_1997" localSheetId="15">[15]Global!#REF!</definedName>
    <definedName name="total_costs_per_ATK_1997" localSheetId="22">[15]Global!#REF!</definedName>
    <definedName name="total_costs_per_ATK_1997" localSheetId="5">[15]Global!#REF!</definedName>
    <definedName name="total_costs_per_ATK_1997" localSheetId="9">[15]Global!#REF!</definedName>
    <definedName name="total_costs_per_ATK_1997" localSheetId="2">[15]Global!#REF!</definedName>
    <definedName name="total_costs_per_ATK_1997" localSheetId="26">[15]Global!#REF!</definedName>
    <definedName name="total_costs_per_ATK_1997">[15]Global!#REF!</definedName>
    <definedName name="total_costs_per_ATK_1998" localSheetId="4">[15]Global!#REF!</definedName>
    <definedName name="total_costs_per_ATK_1998" localSheetId="15">[15]Global!#REF!</definedName>
    <definedName name="total_costs_per_ATK_1998" localSheetId="22">[15]Global!#REF!</definedName>
    <definedName name="total_costs_per_ATK_1998" localSheetId="5">[15]Global!#REF!</definedName>
    <definedName name="total_costs_per_ATK_1998" localSheetId="9">[15]Global!#REF!</definedName>
    <definedName name="total_costs_per_ATK_1998" localSheetId="2">[15]Global!#REF!</definedName>
    <definedName name="total_costs_per_ATK_1998" localSheetId="26">[15]Global!#REF!</definedName>
    <definedName name="total_costs_per_ATK_1998">[15]Global!#REF!</definedName>
    <definedName name="total_costs_per_ATK_1999" localSheetId="4">[15]Global!#REF!</definedName>
    <definedName name="total_costs_per_ATK_1999" localSheetId="15">[15]Global!#REF!</definedName>
    <definedName name="total_costs_per_ATK_1999" localSheetId="22">[15]Global!#REF!</definedName>
    <definedName name="total_costs_per_ATK_1999" localSheetId="5">[15]Global!#REF!</definedName>
    <definedName name="total_costs_per_ATK_1999" localSheetId="9">[15]Global!#REF!</definedName>
    <definedName name="total_costs_per_ATK_1999" localSheetId="2">[15]Global!#REF!</definedName>
    <definedName name="total_costs_per_ATK_1999" localSheetId="26">[15]Global!#REF!</definedName>
    <definedName name="total_costs_per_ATK_1999">[15]Global!#REF!</definedName>
    <definedName name="total_costs_per_ATK_2000" localSheetId="4">[15]Global!#REF!</definedName>
    <definedName name="total_costs_per_ATK_2000" localSheetId="15">[15]Global!#REF!</definedName>
    <definedName name="total_costs_per_ATK_2000" localSheetId="22">[15]Global!#REF!</definedName>
    <definedName name="total_costs_per_ATK_2000" localSheetId="5">[15]Global!#REF!</definedName>
    <definedName name="total_costs_per_ATK_2000" localSheetId="9">[15]Global!#REF!</definedName>
    <definedName name="total_costs_per_ATK_2000" localSheetId="2">[15]Global!#REF!</definedName>
    <definedName name="total_costs_per_ATK_2000" localSheetId="26">[15]Global!#REF!</definedName>
    <definedName name="total_costs_per_ATK_2000">[15]Global!#REF!</definedName>
    <definedName name="total_costs_per_ATK_2001" localSheetId="4">[15]Global!#REF!</definedName>
    <definedName name="total_costs_per_ATK_2001" localSheetId="15">[15]Global!#REF!</definedName>
    <definedName name="total_costs_per_ATK_2001" localSheetId="22">[15]Global!#REF!</definedName>
    <definedName name="total_costs_per_ATK_2001" localSheetId="5">[15]Global!#REF!</definedName>
    <definedName name="total_costs_per_ATK_2001" localSheetId="9">[15]Global!#REF!</definedName>
    <definedName name="total_costs_per_ATK_2001" localSheetId="2">[15]Global!#REF!</definedName>
    <definedName name="total_costs_per_ATK_2001" localSheetId="26">[15]Global!#REF!</definedName>
    <definedName name="total_costs_per_ATK_2001">[15]Global!#REF!</definedName>
    <definedName name="total_costs_per_ATK_2002" localSheetId="4">[15]Global!#REF!</definedName>
    <definedName name="total_costs_per_ATK_2002" localSheetId="15">[15]Global!#REF!</definedName>
    <definedName name="total_costs_per_ATK_2002" localSheetId="22">[15]Global!#REF!</definedName>
    <definedName name="total_costs_per_ATK_2002" localSheetId="5">[15]Global!#REF!</definedName>
    <definedName name="total_costs_per_ATK_2002" localSheetId="9">[15]Global!#REF!</definedName>
    <definedName name="total_costs_per_ATK_2002" localSheetId="2">[15]Global!#REF!</definedName>
    <definedName name="total_costs_per_ATK_2002" localSheetId="26">[15]Global!#REF!</definedName>
    <definedName name="total_costs_per_ATK_2002">[15]Global!#REF!</definedName>
    <definedName name="total_costs_per_ATK_2003" localSheetId="4">[15]Global!#REF!</definedName>
    <definedName name="total_costs_per_ATK_2003" localSheetId="15">[15]Global!#REF!</definedName>
    <definedName name="total_costs_per_ATK_2003" localSheetId="22">[15]Global!#REF!</definedName>
    <definedName name="total_costs_per_ATK_2003" localSheetId="5">[15]Global!#REF!</definedName>
    <definedName name="total_costs_per_ATK_2003" localSheetId="9">[15]Global!#REF!</definedName>
    <definedName name="total_costs_per_ATK_2003" localSheetId="2">[15]Global!#REF!</definedName>
    <definedName name="total_costs_per_ATK_2003" localSheetId="26">[15]Global!#REF!</definedName>
    <definedName name="total_costs_per_ATK_2003">[15]Global!#REF!</definedName>
    <definedName name="total_costs_per_ATK_2004" localSheetId="4">[15]Global!#REF!</definedName>
    <definedName name="total_costs_per_ATK_2004" localSheetId="15">[15]Global!#REF!</definedName>
    <definedName name="total_costs_per_ATK_2004" localSheetId="22">[15]Global!#REF!</definedName>
    <definedName name="total_costs_per_ATK_2004" localSheetId="5">[15]Global!#REF!</definedName>
    <definedName name="total_costs_per_ATK_2004" localSheetId="9">[15]Global!#REF!</definedName>
    <definedName name="total_costs_per_ATK_2004" localSheetId="2">[15]Global!#REF!</definedName>
    <definedName name="total_costs_per_ATK_2004" localSheetId="26">[15]Global!#REF!</definedName>
    <definedName name="total_costs_per_ATK_2004">[15]Global!#REF!</definedName>
    <definedName name="total_costs_per_ATK_2005" localSheetId="4">[15]Global!#REF!</definedName>
    <definedName name="total_costs_per_ATK_2005" localSheetId="15">[15]Global!#REF!</definedName>
    <definedName name="total_costs_per_ATK_2005" localSheetId="22">[15]Global!#REF!</definedName>
    <definedName name="total_costs_per_ATK_2005" localSheetId="5">[15]Global!#REF!</definedName>
    <definedName name="total_costs_per_ATK_2005" localSheetId="9">[15]Global!#REF!</definedName>
    <definedName name="total_costs_per_ATK_2005" localSheetId="2">[15]Global!#REF!</definedName>
    <definedName name="total_costs_per_ATK_2005" localSheetId="26">[15]Global!#REF!</definedName>
    <definedName name="total_costs_per_ATK_2005">[15]Global!#REF!</definedName>
    <definedName name="total_costs_per_ATK_2006" localSheetId="4">[15]Global!#REF!</definedName>
    <definedName name="total_costs_per_ATK_2006" localSheetId="15">[15]Global!#REF!</definedName>
    <definedName name="total_costs_per_ATK_2006" localSheetId="22">[15]Global!#REF!</definedName>
    <definedName name="total_costs_per_ATK_2006" localSheetId="5">[15]Global!#REF!</definedName>
    <definedName name="total_costs_per_ATK_2006" localSheetId="9">[15]Global!#REF!</definedName>
    <definedName name="total_costs_per_ATK_2006" localSheetId="2">[15]Global!#REF!</definedName>
    <definedName name="total_costs_per_ATK_2006" localSheetId="26">[15]Global!#REF!</definedName>
    <definedName name="total_costs_per_ATK_2006">[15]Global!#REF!</definedName>
    <definedName name="total_costs_per_ATK_2007" localSheetId="4">[15]Global!#REF!</definedName>
    <definedName name="total_costs_per_ATK_2007" localSheetId="15">[15]Global!#REF!</definedName>
    <definedName name="total_costs_per_ATK_2007" localSheetId="22">[15]Global!#REF!</definedName>
    <definedName name="total_costs_per_ATK_2007" localSheetId="5">[15]Global!#REF!</definedName>
    <definedName name="total_costs_per_ATK_2007" localSheetId="9">[15]Global!#REF!</definedName>
    <definedName name="total_costs_per_ATK_2007" localSheetId="2">[15]Global!#REF!</definedName>
    <definedName name="total_costs_per_ATK_2007" localSheetId="26">[15]Global!#REF!</definedName>
    <definedName name="total_costs_per_ATK_2007">[15]Global!#REF!</definedName>
    <definedName name="total_costs_per_ATK_2008" localSheetId="4">[15]Global!#REF!</definedName>
    <definedName name="total_costs_per_ATK_2008" localSheetId="15">[15]Global!#REF!</definedName>
    <definedName name="total_costs_per_ATK_2008" localSheetId="22">[15]Global!#REF!</definedName>
    <definedName name="total_costs_per_ATK_2008" localSheetId="5">[15]Global!#REF!</definedName>
    <definedName name="total_costs_per_ATK_2008" localSheetId="9">[15]Global!#REF!</definedName>
    <definedName name="total_costs_per_ATK_2008" localSheetId="2">[15]Global!#REF!</definedName>
    <definedName name="total_costs_per_ATK_2008" localSheetId="26">[15]Global!#REF!</definedName>
    <definedName name="total_costs_per_ATK_2008">[15]Global!#REF!</definedName>
    <definedName name="total_costs_per_ATK_2009" localSheetId="4">[15]Global!#REF!</definedName>
    <definedName name="total_costs_per_ATK_2009" localSheetId="15">[15]Global!#REF!</definedName>
    <definedName name="total_costs_per_ATK_2009" localSheetId="22">[15]Global!#REF!</definedName>
    <definedName name="total_costs_per_ATK_2009" localSheetId="5">[15]Global!#REF!</definedName>
    <definedName name="total_costs_per_ATK_2009" localSheetId="9">[15]Global!#REF!</definedName>
    <definedName name="total_costs_per_ATK_2009" localSheetId="2">[15]Global!#REF!</definedName>
    <definedName name="total_costs_per_ATK_2009" localSheetId="26">[15]Global!#REF!</definedName>
    <definedName name="total_costs_per_ATK_2009">[15]Global!#REF!</definedName>
    <definedName name="total_costs_per_ATK_2010" localSheetId="4">[15]Global!#REF!</definedName>
    <definedName name="total_costs_per_ATK_2010" localSheetId="15">[15]Global!#REF!</definedName>
    <definedName name="total_costs_per_ATK_2010" localSheetId="22">[15]Global!#REF!</definedName>
    <definedName name="total_costs_per_ATK_2010" localSheetId="5">[15]Global!#REF!</definedName>
    <definedName name="total_costs_per_ATK_2010" localSheetId="9">[15]Global!#REF!</definedName>
    <definedName name="total_costs_per_ATK_2010" localSheetId="2">[15]Global!#REF!</definedName>
    <definedName name="total_costs_per_ATK_2010" localSheetId="26">[15]Global!#REF!</definedName>
    <definedName name="total_costs_per_ATK_2010">[15]Global!#REF!</definedName>
    <definedName name="total_costs_per_ATK_comm" localSheetId="4">[15]Global!#REF!</definedName>
    <definedName name="total_costs_per_ATK_comm" localSheetId="15">[15]Global!#REF!</definedName>
    <definedName name="total_costs_per_ATK_comm" localSheetId="22">[15]Global!#REF!</definedName>
    <definedName name="total_costs_per_ATK_comm" localSheetId="5">[15]Global!#REF!</definedName>
    <definedName name="total_costs_per_ATK_comm" localSheetId="9">[15]Global!#REF!</definedName>
    <definedName name="total_costs_per_ATK_comm" localSheetId="2">[15]Global!#REF!</definedName>
    <definedName name="total_costs_per_ATK_comm" localSheetId="26">[15]Global!#REF!</definedName>
    <definedName name="total_costs_per_ATK_comm">[15]Global!#REF!</definedName>
    <definedName name="total_costs_per_ATM_1985" localSheetId="4">[15]Global!#REF!</definedName>
    <definedName name="total_costs_per_ATM_1985" localSheetId="15">[15]Global!#REF!</definedName>
    <definedName name="total_costs_per_ATM_1985" localSheetId="22">[15]Global!#REF!</definedName>
    <definedName name="total_costs_per_ATM_1985" localSheetId="5">[15]Global!#REF!</definedName>
    <definedName name="total_costs_per_ATM_1985" localSheetId="9">[15]Global!#REF!</definedName>
    <definedName name="total_costs_per_ATM_1985" localSheetId="2">[15]Global!#REF!</definedName>
    <definedName name="total_costs_per_ATM_1985" localSheetId="26">[15]Global!#REF!</definedName>
    <definedName name="total_costs_per_ATM_1985">[15]Global!#REF!</definedName>
    <definedName name="total_costs_per_ATM_1986" localSheetId="4">[15]Global!#REF!</definedName>
    <definedName name="total_costs_per_ATM_1986" localSheetId="15">[15]Global!#REF!</definedName>
    <definedName name="total_costs_per_ATM_1986" localSheetId="22">[15]Global!#REF!</definedName>
    <definedName name="total_costs_per_ATM_1986" localSheetId="5">[15]Global!#REF!</definedName>
    <definedName name="total_costs_per_ATM_1986" localSheetId="9">[15]Global!#REF!</definedName>
    <definedName name="total_costs_per_ATM_1986" localSheetId="2">[15]Global!#REF!</definedName>
    <definedName name="total_costs_per_ATM_1986" localSheetId="26">[15]Global!#REF!</definedName>
    <definedName name="total_costs_per_ATM_1986">[15]Global!#REF!</definedName>
    <definedName name="total_costs_per_ATM_1987" localSheetId="4">[15]Global!#REF!</definedName>
    <definedName name="total_costs_per_ATM_1987" localSheetId="15">[15]Global!#REF!</definedName>
    <definedName name="total_costs_per_ATM_1987" localSheetId="22">[15]Global!#REF!</definedName>
    <definedName name="total_costs_per_ATM_1987" localSheetId="5">[15]Global!#REF!</definedName>
    <definedName name="total_costs_per_ATM_1987" localSheetId="9">[15]Global!#REF!</definedName>
    <definedName name="total_costs_per_ATM_1987" localSheetId="2">[15]Global!#REF!</definedName>
    <definedName name="total_costs_per_ATM_1987" localSheetId="26">[15]Global!#REF!</definedName>
    <definedName name="total_costs_per_ATM_1987">[15]Global!#REF!</definedName>
    <definedName name="total_costs_per_ATM_1988" localSheetId="4">[15]Global!#REF!</definedName>
    <definedName name="total_costs_per_ATM_1988" localSheetId="15">[15]Global!#REF!</definedName>
    <definedName name="total_costs_per_ATM_1988" localSheetId="22">[15]Global!#REF!</definedName>
    <definedName name="total_costs_per_ATM_1988" localSheetId="5">[15]Global!#REF!</definedName>
    <definedName name="total_costs_per_ATM_1988" localSheetId="9">[15]Global!#REF!</definedName>
    <definedName name="total_costs_per_ATM_1988" localSheetId="2">[15]Global!#REF!</definedName>
    <definedName name="total_costs_per_ATM_1988" localSheetId="26">[15]Global!#REF!</definedName>
    <definedName name="total_costs_per_ATM_1988">[15]Global!#REF!</definedName>
    <definedName name="total_costs_per_ATM_1989" localSheetId="4">[15]Global!#REF!</definedName>
    <definedName name="total_costs_per_ATM_1989" localSheetId="15">[15]Global!#REF!</definedName>
    <definedName name="total_costs_per_ATM_1989" localSheetId="22">[15]Global!#REF!</definedName>
    <definedName name="total_costs_per_ATM_1989" localSheetId="5">[15]Global!#REF!</definedName>
    <definedName name="total_costs_per_ATM_1989" localSheetId="9">[15]Global!#REF!</definedName>
    <definedName name="total_costs_per_ATM_1989" localSheetId="2">[15]Global!#REF!</definedName>
    <definedName name="total_costs_per_ATM_1989" localSheetId="26">[15]Global!#REF!</definedName>
    <definedName name="total_costs_per_ATM_1989">[15]Global!#REF!</definedName>
    <definedName name="total_costs_per_ATM_1990" localSheetId="4">[15]Global!#REF!</definedName>
    <definedName name="total_costs_per_ATM_1990" localSheetId="15">[15]Global!#REF!</definedName>
    <definedName name="total_costs_per_ATM_1990" localSheetId="22">[15]Global!#REF!</definedName>
    <definedName name="total_costs_per_ATM_1990" localSheetId="5">[15]Global!#REF!</definedName>
    <definedName name="total_costs_per_ATM_1990" localSheetId="9">[15]Global!#REF!</definedName>
    <definedName name="total_costs_per_ATM_1990" localSheetId="2">[15]Global!#REF!</definedName>
    <definedName name="total_costs_per_ATM_1990" localSheetId="26">[15]Global!#REF!</definedName>
    <definedName name="total_costs_per_ATM_1990">[15]Global!#REF!</definedName>
    <definedName name="total_costs_per_ATM_1991" localSheetId="4">[15]Global!#REF!</definedName>
    <definedName name="total_costs_per_ATM_1991" localSheetId="15">[15]Global!#REF!</definedName>
    <definedName name="total_costs_per_ATM_1991" localSheetId="22">[15]Global!#REF!</definedName>
    <definedName name="total_costs_per_ATM_1991" localSheetId="5">[15]Global!#REF!</definedName>
    <definedName name="total_costs_per_ATM_1991" localSheetId="9">[15]Global!#REF!</definedName>
    <definedName name="total_costs_per_ATM_1991" localSheetId="2">[15]Global!#REF!</definedName>
    <definedName name="total_costs_per_ATM_1991" localSheetId="26">[15]Global!#REF!</definedName>
    <definedName name="total_costs_per_ATM_1991">[15]Global!#REF!</definedName>
    <definedName name="total_costs_per_ATM_1992" localSheetId="4">[15]Global!#REF!</definedName>
    <definedName name="total_costs_per_ATM_1992" localSheetId="15">[15]Global!#REF!</definedName>
    <definedName name="total_costs_per_ATM_1992" localSheetId="22">[15]Global!#REF!</definedName>
    <definedName name="total_costs_per_ATM_1992" localSheetId="5">[15]Global!#REF!</definedName>
    <definedName name="total_costs_per_ATM_1992" localSheetId="9">[15]Global!#REF!</definedName>
    <definedName name="total_costs_per_ATM_1992" localSheetId="2">[15]Global!#REF!</definedName>
    <definedName name="total_costs_per_ATM_1992" localSheetId="26">[15]Global!#REF!</definedName>
    <definedName name="total_costs_per_ATM_1992">[15]Global!#REF!</definedName>
    <definedName name="total_costs_per_ATM_1993" localSheetId="4">[15]Global!#REF!</definedName>
    <definedName name="total_costs_per_ATM_1993" localSheetId="15">[15]Global!#REF!</definedName>
    <definedName name="total_costs_per_ATM_1993" localSheetId="22">[15]Global!#REF!</definedName>
    <definedName name="total_costs_per_ATM_1993" localSheetId="5">[15]Global!#REF!</definedName>
    <definedName name="total_costs_per_ATM_1993" localSheetId="9">[15]Global!#REF!</definedName>
    <definedName name="total_costs_per_ATM_1993" localSheetId="2">[15]Global!#REF!</definedName>
    <definedName name="total_costs_per_ATM_1993" localSheetId="26">[15]Global!#REF!</definedName>
    <definedName name="total_costs_per_ATM_1993">[15]Global!#REF!</definedName>
    <definedName name="total_costs_per_ATM_1994" localSheetId="4">[15]Global!#REF!</definedName>
    <definedName name="total_costs_per_ATM_1994" localSheetId="15">[15]Global!#REF!</definedName>
    <definedName name="total_costs_per_ATM_1994" localSheetId="22">[15]Global!#REF!</definedName>
    <definedName name="total_costs_per_ATM_1994" localSheetId="5">[15]Global!#REF!</definedName>
    <definedName name="total_costs_per_ATM_1994" localSheetId="9">[15]Global!#REF!</definedName>
    <definedName name="total_costs_per_ATM_1994" localSheetId="2">[15]Global!#REF!</definedName>
    <definedName name="total_costs_per_ATM_1994" localSheetId="26">[15]Global!#REF!</definedName>
    <definedName name="total_costs_per_ATM_1994">[15]Global!#REF!</definedName>
    <definedName name="total_costs_per_ATM_1995" localSheetId="4">[15]Global!#REF!</definedName>
    <definedName name="total_costs_per_ATM_1995" localSheetId="15">[15]Global!#REF!</definedName>
    <definedName name="total_costs_per_ATM_1995" localSheetId="22">[15]Global!#REF!</definedName>
    <definedName name="total_costs_per_ATM_1995" localSheetId="5">[15]Global!#REF!</definedName>
    <definedName name="total_costs_per_ATM_1995" localSheetId="9">[15]Global!#REF!</definedName>
    <definedName name="total_costs_per_ATM_1995" localSheetId="2">[15]Global!#REF!</definedName>
    <definedName name="total_costs_per_ATM_1995" localSheetId="26">[15]Global!#REF!</definedName>
    <definedName name="total_costs_per_ATM_1995">[15]Global!#REF!</definedName>
    <definedName name="total_costs_per_ATM_1996" localSheetId="4">[15]Global!#REF!</definedName>
    <definedName name="total_costs_per_ATM_1996" localSheetId="15">[15]Global!#REF!</definedName>
    <definedName name="total_costs_per_ATM_1996" localSheetId="22">[15]Global!#REF!</definedName>
    <definedName name="total_costs_per_ATM_1996" localSheetId="5">[15]Global!#REF!</definedName>
    <definedName name="total_costs_per_ATM_1996" localSheetId="9">[15]Global!#REF!</definedName>
    <definedName name="total_costs_per_ATM_1996" localSheetId="2">[15]Global!#REF!</definedName>
    <definedName name="total_costs_per_ATM_1996" localSheetId="26">[15]Global!#REF!</definedName>
    <definedName name="total_costs_per_ATM_1996">[15]Global!#REF!</definedName>
    <definedName name="total_costs_per_ATM_1997" localSheetId="4">[15]Global!#REF!</definedName>
    <definedName name="total_costs_per_ATM_1997" localSheetId="15">[15]Global!#REF!</definedName>
    <definedName name="total_costs_per_ATM_1997" localSheetId="22">[15]Global!#REF!</definedName>
    <definedName name="total_costs_per_ATM_1997" localSheetId="5">[15]Global!#REF!</definedName>
    <definedName name="total_costs_per_ATM_1997" localSheetId="9">[15]Global!#REF!</definedName>
    <definedName name="total_costs_per_ATM_1997" localSheetId="2">[15]Global!#REF!</definedName>
    <definedName name="total_costs_per_ATM_1997" localSheetId="26">[15]Global!#REF!</definedName>
    <definedName name="total_costs_per_ATM_1997">[15]Global!#REF!</definedName>
    <definedName name="total_costs_per_ATM_1998" localSheetId="4">[15]Global!#REF!</definedName>
    <definedName name="total_costs_per_ATM_1998" localSheetId="15">[15]Global!#REF!</definedName>
    <definedName name="total_costs_per_ATM_1998" localSheetId="22">[15]Global!#REF!</definedName>
    <definedName name="total_costs_per_ATM_1998" localSheetId="5">[15]Global!#REF!</definedName>
    <definedName name="total_costs_per_ATM_1998" localSheetId="9">[15]Global!#REF!</definedName>
    <definedName name="total_costs_per_ATM_1998" localSheetId="2">[15]Global!#REF!</definedName>
    <definedName name="total_costs_per_ATM_1998" localSheetId="26">[15]Global!#REF!</definedName>
    <definedName name="total_costs_per_ATM_1998">[15]Global!#REF!</definedName>
    <definedName name="total_costs_per_ATM_1999" localSheetId="4">[15]Global!#REF!</definedName>
    <definedName name="total_costs_per_ATM_1999" localSheetId="15">[15]Global!#REF!</definedName>
    <definedName name="total_costs_per_ATM_1999" localSheetId="22">[15]Global!#REF!</definedName>
    <definedName name="total_costs_per_ATM_1999" localSheetId="5">[15]Global!#REF!</definedName>
    <definedName name="total_costs_per_ATM_1999" localSheetId="9">[15]Global!#REF!</definedName>
    <definedName name="total_costs_per_ATM_1999" localSheetId="2">[15]Global!#REF!</definedName>
    <definedName name="total_costs_per_ATM_1999" localSheetId="26">[15]Global!#REF!</definedName>
    <definedName name="total_costs_per_ATM_1999">[15]Global!#REF!</definedName>
    <definedName name="total_costs_per_ATM_2000" localSheetId="4">[15]Global!#REF!</definedName>
    <definedName name="total_costs_per_ATM_2000" localSheetId="15">[15]Global!#REF!</definedName>
    <definedName name="total_costs_per_ATM_2000" localSheetId="22">[15]Global!#REF!</definedName>
    <definedName name="total_costs_per_ATM_2000" localSheetId="5">[15]Global!#REF!</definedName>
    <definedName name="total_costs_per_ATM_2000" localSheetId="9">[15]Global!#REF!</definedName>
    <definedName name="total_costs_per_ATM_2000" localSheetId="2">[15]Global!#REF!</definedName>
    <definedName name="total_costs_per_ATM_2000" localSheetId="26">[15]Global!#REF!</definedName>
    <definedName name="total_costs_per_ATM_2000">[15]Global!#REF!</definedName>
    <definedName name="total_costs_per_ATM_2001" localSheetId="4">[15]Global!#REF!</definedName>
    <definedName name="total_costs_per_ATM_2001" localSheetId="15">[15]Global!#REF!</definedName>
    <definedName name="total_costs_per_ATM_2001" localSheetId="22">[15]Global!#REF!</definedName>
    <definedName name="total_costs_per_ATM_2001" localSheetId="5">[15]Global!#REF!</definedName>
    <definedName name="total_costs_per_ATM_2001" localSheetId="9">[15]Global!#REF!</definedName>
    <definedName name="total_costs_per_ATM_2001" localSheetId="2">[15]Global!#REF!</definedName>
    <definedName name="total_costs_per_ATM_2001" localSheetId="26">[15]Global!#REF!</definedName>
    <definedName name="total_costs_per_ATM_2001">[15]Global!#REF!</definedName>
    <definedName name="total_costs_per_ATM_2002" localSheetId="4">[15]Global!#REF!</definedName>
    <definedName name="total_costs_per_ATM_2002" localSheetId="15">[15]Global!#REF!</definedName>
    <definedName name="total_costs_per_ATM_2002" localSheetId="22">[15]Global!#REF!</definedName>
    <definedName name="total_costs_per_ATM_2002" localSheetId="5">[15]Global!#REF!</definedName>
    <definedName name="total_costs_per_ATM_2002" localSheetId="9">[15]Global!#REF!</definedName>
    <definedName name="total_costs_per_ATM_2002" localSheetId="2">[15]Global!#REF!</definedName>
    <definedName name="total_costs_per_ATM_2002" localSheetId="26">[15]Global!#REF!</definedName>
    <definedName name="total_costs_per_ATM_2002">[15]Global!#REF!</definedName>
    <definedName name="total_costs_per_ATM_2003" localSheetId="4">[15]Global!#REF!</definedName>
    <definedName name="total_costs_per_ATM_2003" localSheetId="15">[15]Global!#REF!</definedName>
    <definedName name="total_costs_per_ATM_2003" localSheetId="22">[15]Global!#REF!</definedName>
    <definedName name="total_costs_per_ATM_2003" localSheetId="5">[15]Global!#REF!</definedName>
    <definedName name="total_costs_per_ATM_2003" localSheetId="9">[15]Global!#REF!</definedName>
    <definedName name="total_costs_per_ATM_2003" localSheetId="2">[15]Global!#REF!</definedName>
    <definedName name="total_costs_per_ATM_2003" localSheetId="26">[15]Global!#REF!</definedName>
    <definedName name="total_costs_per_ATM_2003">[15]Global!#REF!</definedName>
    <definedName name="total_costs_per_ATM_2004" localSheetId="4">[15]Global!#REF!</definedName>
    <definedName name="total_costs_per_ATM_2004" localSheetId="15">[15]Global!#REF!</definedName>
    <definedName name="total_costs_per_ATM_2004" localSheetId="22">[15]Global!#REF!</definedName>
    <definedName name="total_costs_per_ATM_2004" localSheetId="5">[15]Global!#REF!</definedName>
    <definedName name="total_costs_per_ATM_2004" localSheetId="9">[15]Global!#REF!</definedName>
    <definedName name="total_costs_per_ATM_2004" localSheetId="2">[15]Global!#REF!</definedName>
    <definedName name="total_costs_per_ATM_2004" localSheetId="26">[15]Global!#REF!</definedName>
    <definedName name="total_costs_per_ATM_2004">[15]Global!#REF!</definedName>
    <definedName name="total_costs_per_ATM_2005" localSheetId="4">[15]Global!#REF!</definedName>
    <definedName name="total_costs_per_ATM_2005" localSheetId="15">[15]Global!#REF!</definedName>
    <definedName name="total_costs_per_ATM_2005" localSheetId="22">[15]Global!#REF!</definedName>
    <definedName name="total_costs_per_ATM_2005" localSheetId="5">[15]Global!#REF!</definedName>
    <definedName name="total_costs_per_ATM_2005" localSheetId="9">[15]Global!#REF!</definedName>
    <definedName name="total_costs_per_ATM_2005" localSheetId="2">[15]Global!#REF!</definedName>
    <definedName name="total_costs_per_ATM_2005" localSheetId="26">[15]Global!#REF!</definedName>
    <definedName name="total_costs_per_ATM_2005">[15]Global!#REF!</definedName>
    <definedName name="total_costs_per_ATM_2006" localSheetId="4">[15]Global!#REF!</definedName>
    <definedName name="total_costs_per_ATM_2006" localSheetId="15">[15]Global!#REF!</definedName>
    <definedName name="total_costs_per_ATM_2006" localSheetId="22">[15]Global!#REF!</definedName>
    <definedName name="total_costs_per_ATM_2006" localSheetId="5">[15]Global!#REF!</definedName>
    <definedName name="total_costs_per_ATM_2006" localSheetId="9">[15]Global!#REF!</definedName>
    <definedName name="total_costs_per_ATM_2006" localSheetId="2">[15]Global!#REF!</definedName>
    <definedName name="total_costs_per_ATM_2006" localSheetId="26">[15]Global!#REF!</definedName>
    <definedName name="total_costs_per_ATM_2006">[15]Global!#REF!</definedName>
    <definedName name="total_costs_per_ATM_2007" localSheetId="4">[15]Global!#REF!</definedName>
    <definedName name="total_costs_per_ATM_2007" localSheetId="15">[15]Global!#REF!</definedName>
    <definedName name="total_costs_per_ATM_2007" localSheetId="22">[15]Global!#REF!</definedName>
    <definedName name="total_costs_per_ATM_2007" localSheetId="5">[15]Global!#REF!</definedName>
    <definedName name="total_costs_per_ATM_2007" localSheetId="9">[15]Global!#REF!</definedName>
    <definedName name="total_costs_per_ATM_2007" localSheetId="2">[15]Global!#REF!</definedName>
    <definedName name="total_costs_per_ATM_2007" localSheetId="26">[15]Global!#REF!</definedName>
    <definedName name="total_costs_per_ATM_2007">[15]Global!#REF!</definedName>
    <definedName name="total_costs_per_ATM_2008" localSheetId="4">[15]Global!#REF!</definedName>
    <definedName name="total_costs_per_ATM_2008" localSheetId="15">[15]Global!#REF!</definedName>
    <definedName name="total_costs_per_ATM_2008" localSheetId="22">[15]Global!#REF!</definedName>
    <definedName name="total_costs_per_ATM_2008" localSheetId="5">[15]Global!#REF!</definedName>
    <definedName name="total_costs_per_ATM_2008" localSheetId="9">[15]Global!#REF!</definedName>
    <definedName name="total_costs_per_ATM_2008" localSheetId="2">[15]Global!#REF!</definedName>
    <definedName name="total_costs_per_ATM_2008" localSheetId="26">[15]Global!#REF!</definedName>
    <definedName name="total_costs_per_ATM_2008">[15]Global!#REF!</definedName>
    <definedName name="total_costs_per_ATM_2009" localSheetId="4">[15]Global!#REF!</definedName>
    <definedName name="total_costs_per_ATM_2009" localSheetId="15">[15]Global!#REF!</definedName>
    <definedName name="total_costs_per_ATM_2009" localSheetId="22">[15]Global!#REF!</definedName>
    <definedName name="total_costs_per_ATM_2009" localSheetId="5">[15]Global!#REF!</definedName>
    <definedName name="total_costs_per_ATM_2009" localSheetId="9">[15]Global!#REF!</definedName>
    <definedName name="total_costs_per_ATM_2009" localSheetId="2">[15]Global!#REF!</definedName>
    <definedName name="total_costs_per_ATM_2009" localSheetId="26">[15]Global!#REF!</definedName>
    <definedName name="total_costs_per_ATM_2009">[15]Global!#REF!</definedName>
    <definedName name="total_costs_per_ATM_2010" localSheetId="4">[15]Global!#REF!</definedName>
    <definedName name="total_costs_per_ATM_2010" localSheetId="15">[15]Global!#REF!</definedName>
    <definedName name="total_costs_per_ATM_2010" localSheetId="22">[15]Global!#REF!</definedName>
    <definedName name="total_costs_per_ATM_2010" localSheetId="5">[15]Global!#REF!</definedName>
    <definedName name="total_costs_per_ATM_2010" localSheetId="9">[15]Global!#REF!</definedName>
    <definedName name="total_costs_per_ATM_2010" localSheetId="2">[15]Global!#REF!</definedName>
    <definedName name="total_costs_per_ATM_2010" localSheetId="26">[15]Global!#REF!</definedName>
    <definedName name="total_costs_per_ATM_2010">[15]Global!#REF!</definedName>
    <definedName name="total_costs_per_ATM_comm" localSheetId="4">[15]Global!#REF!</definedName>
    <definedName name="total_costs_per_ATM_comm" localSheetId="15">[15]Global!#REF!</definedName>
    <definedName name="total_costs_per_ATM_comm" localSheetId="22">[15]Global!#REF!</definedName>
    <definedName name="total_costs_per_ATM_comm" localSheetId="5">[15]Global!#REF!</definedName>
    <definedName name="total_costs_per_ATM_comm" localSheetId="9">[15]Global!#REF!</definedName>
    <definedName name="total_costs_per_ATM_comm" localSheetId="2">[15]Global!#REF!</definedName>
    <definedName name="total_costs_per_ATM_comm" localSheetId="26">[15]Global!#REF!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5">[15]Global!#REF!</definedName>
    <definedName name="total_ic_breakup_1985" localSheetId="22">[15]Global!#REF!</definedName>
    <definedName name="total_ic_breakup_1985" localSheetId="5">[15]Global!#REF!</definedName>
    <definedName name="total_ic_breakup_1985" localSheetId="9">[15]Global!#REF!</definedName>
    <definedName name="total_ic_breakup_1985" localSheetId="2">[15]Global!#REF!</definedName>
    <definedName name="total_ic_breakup_1985" localSheetId="26">[15]Global!#REF!</definedName>
    <definedName name="total_ic_breakup_1985">[15]Global!#REF!</definedName>
    <definedName name="total_ic_breakup_1986" localSheetId="4">[15]Global!#REF!</definedName>
    <definedName name="total_ic_breakup_1986" localSheetId="15">[15]Global!#REF!</definedName>
    <definedName name="total_ic_breakup_1986" localSheetId="22">[15]Global!#REF!</definedName>
    <definedName name="total_ic_breakup_1986" localSheetId="5">[15]Global!#REF!</definedName>
    <definedName name="total_ic_breakup_1986" localSheetId="9">[15]Global!#REF!</definedName>
    <definedName name="total_ic_breakup_1986" localSheetId="2">[15]Global!#REF!</definedName>
    <definedName name="total_ic_breakup_1986" localSheetId="26">[15]Global!#REF!</definedName>
    <definedName name="total_ic_breakup_1986">[15]Global!#REF!</definedName>
    <definedName name="total_ic_breakup_1987" localSheetId="4">[15]Global!#REF!</definedName>
    <definedName name="total_ic_breakup_1987" localSheetId="15">[15]Global!#REF!</definedName>
    <definedName name="total_ic_breakup_1987" localSheetId="22">[15]Global!#REF!</definedName>
    <definedName name="total_ic_breakup_1987" localSheetId="5">[15]Global!#REF!</definedName>
    <definedName name="total_ic_breakup_1987" localSheetId="9">[15]Global!#REF!</definedName>
    <definedName name="total_ic_breakup_1987" localSheetId="2">[15]Global!#REF!</definedName>
    <definedName name="total_ic_breakup_1987" localSheetId="26">[15]Global!#REF!</definedName>
    <definedName name="total_ic_breakup_1987">[15]Global!#REF!</definedName>
    <definedName name="total_ic_breakup_1988" localSheetId="4">[15]Global!#REF!</definedName>
    <definedName name="total_ic_breakup_1988" localSheetId="15">[15]Global!#REF!</definedName>
    <definedName name="total_ic_breakup_1988" localSheetId="22">[15]Global!#REF!</definedName>
    <definedName name="total_ic_breakup_1988" localSheetId="5">[15]Global!#REF!</definedName>
    <definedName name="total_ic_breakup_1988" localSheetId="9">[15]Global!#REF!</definedName>
    <definedName name="total_ic_breakup_1988" localSheetId="2">[15]Global!#REF!</definedName>
    <definedName name="total_ic_breakup_1988" localSheetId="26">[15]Global!#REF!</definedName>
    <definedName name="total_ic_breakup_1988">[15]Global!#REF!</definedName>
    <definedName name="total_ic_breakup_1989" localSheetId="4">[15]Global!#REF!</definedName>
    <definedName name="total_ic_breakup_1989" localSheetId="15">[15]Global!#REF!</definedName>
    <definedName name="total_ic_breakup_1989" localSheetId="22">[15]Global!#REF!</definedName>
    <definedName name="total_ic_breakup_1989" localSheetId="5">[15]Global!#REF!</definedName>
    <definedName name="total_ic_breakup_1989" localSheetId="9">[15]Global!#REF!</definedName>
    <definedName name="total_ic_breakup_1989" localSheetId="2">[15]Global!#REF!</definedName>
    <definedName name="total_ic_breakup_1989" localSheetId="26">[15]Global!#REF!</definedName>
    <definedName name="total_ic_breakup_1989">[15]Global!#REF!</definedName>
    <definedName name="total_ic_breakup_1990" localSheetId="4">[15]Global!#REF!</definedName>
    <definedName name="total_ic_breakup_1990" localSheetId="15">[15]Global!#REF!</definedName>
    <definedName name="total_ic_breakup_1990" localSheetId="22">[15]Global!#REF!</definedName>
    <definedName name="total_ic_breakup_1990" localSheetId="5">[15]Global!#REF!</definedName>
    <definedName name="total_ic_breakup_1990" localSheetId="9">[15]Global!#REF!</definedName>
    <definedName name="total_ic_breakup_1990" localSheetId="2">[15]Global!#REF!</definedName>
    <definedName name="total_ic_breakup_1990" localSheetId="26">[15]Global!#REF!</definedName>
    <definedName name="total_ic_breakup_1990">[15]Global!#REF!</definedName>
    <definedName name="total_ic_breakup_1991" localSheetId="4">[15]Global!#REF!</definedName>
    <definedName name="total_ic_breakup_1991" localSheetId="15">[15]Global!#REF!</definedName>
    <definedName name="total_ic_breakup_1991" localSheetId="22">[15]Global!#REF!</definedName>
    <definedName name="total_ic_breakup_1991" localSheetId="5">[15]Global!#REF!</definedName>
    <definedName name="total_ic_breakup_1991" localSheetId="9">[15]Global!#REF!</definedName>
    <definedName name="total_ic_breakup_1991" localSheetId="2">[15]Global!#REF!</definedName>
    <definedName name="total_ic_breakup_1991" localSheetId="26">[15]Global!#REF!</definedName>
    <definedName name="total_ic_breakup_1991">[15]Global!#REF!</definedName>
    <definedName name="total_ic_breakup_1992" localSheetId="4">[15]Global!#REF!</definedName>
    <definedName name="total_ic_breakup_1992" localSheetId="15">[15]Global!#REF!</definedName>
    <definedName name="total_ic_breakup_1992" localSheetId="22">[15]Global!#REF!</definedName>
    <definedName name="total_ic_breakup_1992" localSheetId="5">[15]Global!#REF!</definedName>
    <definedName name="total_ic_breakup_1992" localSheetId="9">[15]Global!#REF!</definedName>
    <definedName name="total_ic_breakup_1992" localSheetId="2">[15]Global!#REF!</definedName>
    <definedName name="total_ic_breakup_1992" localSheetId="26">[15]Global!#REF!</definedName>
    <definedName name="total_ic_breakup_1992">[15]Global!#REF!</definedName>
    <definedName name="total_ic_breakup_1993" localSheetId="4">[15]Global!#REF!</definedName>
    <definedName name="total_ic_breakup_1993" localSheetId="15">[15]Global!#REF!</definedName>
    <definedName name="total_ic_breakup_1993" localSheetId="22">[15]Global!#REF!</definedName>
    <definedName name="total_ic_breakup_1993" localSheetId="5">[15]Global!#REF!</definedName>
    <definedName name="total_ic_breakup_1993" localSheetId="9">[15]Global!#REF!</definedName>
    <definedName name="total_ic_breakup_1993" localSheetId="2">[15]Global!#REF!</definedName>
    <definedName name="total_ic_breakup_1993" localSheetId="26">[15]Global!#REF!</definedName>
    <definedName name="total_ic_breakup_1993">[15]Global!#REF!</definedName>
    <definedName name="total_ic_breakup_1994" localSheetId="4">[15]Global!#REF!</definedName>
    <definedName name="total_ic_breakup_1994" localSheetId="15">[15]Global!#REF!</definedName>
    <definedName name="total_ic_breakup_1994" localSheetId="22">[15]Global!#REF!</definedName>
    <definedName name="total_ic_breakup_1994" localSheetId="5">[15]Global!#REF!</definedName>
    <definedName name="total_ic_breakup_1994" localSheetId="9">[15]Global!#REF!</definedName>
    <definedName name="total_ic_breakup_1994" localSheetId="2">[15]Global!#REF!</definedName>
    <definedName name="total_ic_breakup_1994" localSheetId="26">[15]Global!#REF!</definedName>
    <definedName name="total_ic_breakup_1994">[15]Global!#REF!</definedName>
    <definedName name="total_ic_breakup_1995" localSheetId="4">[15]Global!#REF!</definedName>
    <definedName name="total_ic_breakup_1995" localSheetId="15">[15]Global!#REF!</definedName>
    <definedName name="total_ic_breakup_1995" localSheetId="22">[15]Global!#REF!</definedName>
    <definedName name="total_ic_breakup_1995" localSheetId="5">[15]Global!#REF!</definedName>
    <definedName name="total_ic_breakup_1995" localSheetId="9">[15]Global!#REF!</definedName>
    <definedName name="total_ic_breakup_1995" localSheetId="2">[15]Global!#REF!</definedName>
    <definedName name="total_ic_breakup_1995" localSheetId="26">[15]Global!#REF!</definedName>
    <definedName name="total_ic_breakup_1995">[15]Global!#REF!</definedName>
    <definedName name="total_ic_breakup_1996" localSheetId="4">[15]Global!#REF!</definedName>
    <definedName name="total_ic_breakup_1996" localSheetId="15">[15]Global!#REF!</definedName>
    <definedName name="total_ic_breakup_1996" localSheetId="22">[15]Global!#REF!</definedName>
    <definedName name="total_ic_breakup_1996" localSheetId="5">[15]Global!#REF!</definedName>
    <definedName name="total_ic_breakup_1996" localSheetId="9">[15]Global!#REF!</definedName>
    <definedName name="total_ic_breakup_1996" localSheetId="2">[15]Global!#REF!</definedName>
    <definedName name="total_ic_breakup_1996" localSheetId="26">[15]Global!#REF!</definedName>
    <definedName name="total_ic_breakup_1996">[15]Global!#REF!</definedName>
    <definedName name="total_ic_breakup_1997" localSheetId="4">[15]Global!#REF!</definedName>
    <definedName name="total_ic_breakup_1997" localSheetId="15">[15]Global!#REF!</definedName>
    <definedName name="total_ic_breakup_1997" localSheetId="22">[15]Global!#REF!</definedName>
    <definedName name="total_ic_breakup_1997" localSheetId="5">[15]Global!#REF!</definedName>
    <definedName name="total_ic_breakup_1997" localSheetId="9">[15]Global!#REF!</definedName>
    <definedName name="total_ic_breakup_1997" localSheetId="2">[15]Global!#REF!</definedName>
    <definedName name="total_ic_breakup_1997" localSheetId="26">[15]Global!#REF!</definedName>
    <definedName name="total_ic_breakup_1997">[15]Global!#REF!</definedName>
    <definedName name="total_ic_breakup_1998" localSheetId="4">[15]Global!#REF!</definedName>
    <definedName name="total_ic_breakup_1998" localSheetId="15">[15]Global!#REF!</definedName>
    <definedName name="total_ic_breakup_1998" localSheetId="22">[15]Global!#REF!</definedName>
    <definedName name="total_ic_breakup_1998" localSheetId="5">[15]Global!#REF!</definedName>
    <definedName name="total_ic_breakup_1998" localSheetId="9">[15]Global!#REF!</definedName>
    <definedName name="total_ic_breakup_1998" localSheetId="2">[15]Global!#REF!</definedName>
    <definedName name="total_ic_breakup_1998" localSheetId="26">[15]Global!#REF!</definedName>
    <definedName name="total_ic_breakup_1998">[15]Global!#REF!</definedName>
    <definedName name="total_ic_breakup_1999" localSheetId="4">[15]Global!#REF!</definedName>
    <definedName name="total_ic_breakup_1999" localSheetId="15">[15]Global!#REF!</definedName>
    <definedName name="total_ic_breakup_1999" localSheetId="22">[15]Global!#REF!</definedName>
    <definedName name="total_ic_breakup_1999" localSheetId="5">[15]Global!#REF!</definedName>
    <definedName name="total_ic_breakup_1999" localSheetId="9">[15]Global!#REF!</definedName>
    <definedName name="total_ic_breakup_1999" localSheetId="2">[15]Global!#REF!</definedName>
    <definedName name="total_ic_breakup_1999" localSheetId="26">[15]Global!#REF!</definedName>
    <definedName name="total_ic_breakup_1999">[15]Global!#REF!</definedName>
    <definedName name="total_ic_breakup_2000" localSheetId="4">[15]Global!#REF!</definedName>
    <definedName name="total_ic_breakup_2000" localSheetId="15">[15]Global!#REF!</definedName>
    <definedName name="total_ic_breakup_2000" localSheetId="22">[15]Global!#REF!</definedName>
    <definedName name="total_ic_breakup_2000" localSheetId="5">[15]Global!#REF!</definedName>
    <definedName name="total_ic_breakup_2000" localSheetId="9">[15]Global!#REF!</definedName>
    <definedName name="total_ic_breakup_2000" localSheetId="2">[15]Global!#REF!</definedName>
    <definedName name="total_ic_breakup_2000" localSheetId="26">[15]Global!#REF!</definedName>
    <definedName name="total_ic_breakup_2000">[15]Global!#REF!</definedName>
    <definedName name="total_ic_breakup_2001" localSheetId="4">[15]Global!#REF!</definedName>
    <definedName name="total_ic_breakup_2001" localSheetId="15">[15]Global!#REF!</definedName>
    <definedName name="total_ic_breakup_2001" localSheetId="22">[15]Global!#REF!</definedName>
    <definedName name="total_ic_breakup_2001" localSheetId="5">[15]Global!#REF!</definedName>
    <definedName name="total_ic_breakup_2001" localSheetId="9">[15]Global!#REF!</definedName>
    <definedName name="total_ic_breakup_2001" localSheetId="2">[15]Global!#REF!</definedName>
    <definedName name="total_ic_breakup_2001" localSheetId="26">[15]Global!#REF!</definedName>
    <definedName name="total_ic_breakup_2001">[15]Global!#REF!</definedName>
    <definedName name="total_ic_breakup_2002" localSheetId="4">[15]Global!#REF!</definedName>
    <definedName name="total_ic_breakup_2002" localSheetId="15">[15]Global!#REF!</definedName>
    <definedName name="total_ic_breakup_2002" localSheetId="22">[15]Global!#REF!</definedName>
    <definedName name="total_ic_breakup_2002" localSheetId="5">[15]Global!#REF!</definedName>
    <definedName name="total_ic_breakup_2002" localSheetId="9">[15]Global!#REF!</definedName>
    <definedName name="total_ic_breakup_2002" localSheetId="2">[15]Global!#REF!</definedName>
    <definedName name="total_ic_breakup_2002" localSheetId="26">[15]Global!#REF!</definedName>
    <definedName name="total_ic_breakup_2002">[15]Global!#REF!</definedName>
    <definedName name="total_ic_breakup_2003" localSheetId="4">[15]Global!#REF!</definedName>
    <definedName name="total_ic_breakup_2003" localSheetId="15">[15]Global!#REF!</definedName>
    <definedName name="total_ic_breakup_2003" localSheetId="22">[15]Global!#REF!</definedName>
    <definedName name="total_ic_breakup_2003" localSheetId="5">[15]Global!#REF!</definedName>
    <definedName name="total_ic_breakup_2003" localSheetId="9">[15]Global!#REF!</definedName>
    <definedName name="total_ic_breakup_2003" localSheetId="2">[15]Global!#REF!</definedName>
    <definedName name="total_ic_breakup_2003" localSheetId="26">[15]Global!#REF!</definedName>
    <definedName name="total_ic_breakup_2003">[15]Global!#REF!</definedName>
    <definedName name="total_ic_breakup_2004" localSheetId="4">[15]Global!#REF!</definedName>
    <definedName name="total_ic_breakup_2004" localSheetId="15">[15]Global!#REF!</definedName>
    <definedName name="total_ic_breakup_2004" localSheetId="22">[15]Global!#REF!</definedName>
    <definedName name="total_ic_breakup_2004" localSheetId="5">[15]Global!#REF!</definedName>
    <definedName name="total_ic_breakup_2004" localSheetId="9">[15]Global!#REF!</definedName>
    <definedName name="total_ic_breakup_2004" localSheetId="2">[15]Global!#REF!</definedName>
    <definedName name="total_ic_breakup_2004" localSheetId="26">[15]Global!#REF!</definedName>
    <definedName name="total_ic_breakup_2004">[15]Global!#REF!</definedName>
    <definedName name="total_ic_breakup_2005" localSheetId="4">[15]Global!#REF!</definedName>
    <definedName name="total_ic_breakup_2005" localSheetId="15">[15]Global!#REF!</definedName>
    <definedName name="total_ic_breakup_2005" localSheetId="22">[15]Global!#REF!</definedName>
    <definedName name="total_ic_breakup_2005" localSheetId="5">[15]Global!#REF!</definedName>
    <definedName name="total_ic_breakup_2005" localSheetId="9">[15]Global!#REF!</definedName>
    <definedName name="total_ic_breakup_2005" localSheetId="2">[15]Global!#REF!</definedName>
    <definedName name="total_ic_breakup_2005" localSheetId="26">[15]Global!#REF!</definedName>
    <definedName name="total_ic_breakup_2005">[15]Global!#REF!</definedName>
    <definedName name="total_ic_breakup_2006" localSheetId="4">[15]Global!#REF!</definedName>
    <definedName name="total_ic_breakup_2006" localSheetId="15">[15]Global!#REF!</definedName>
    <definedName name="total_ic_breakup_2006" localSheetId="22">[15]Global!#REF!</definedName>
    <definedName name="total_ic_breakup_2006" localSheetId="5">[15]Global!#REF!</definedName>
    <definedName name="total_ic_breakup_2006" localSheetId="9">[15]Global!#REF!</definedName>
    <definedName name="total_ic_breakup_2006" localSheetId="2">[15]Global!#REF!</definedName>
    <definedName name="total_ic_breakup_2006" localSheetId="26">[15]Global!#REF!</definedName>
    <definedName name="total_ic_breakup_2006">[15]Global!#REF!</definedName>
    <definedName name="total_ic_breakup_2007" localSheetId="4">[15]Global!#REF!</definedName>
    <definedName name="total_ic_breakup_2007" localSheetId="15">[15]Global!#REF!</definedName>
    <definedName name="total_ic_breakup_2007" localSheetId="22">[15]Global!#REF!</definedName>
    <definedName name="total_ic_breakup_2007" localSheetId="5">[15]Global!#REF!</definedName>
    <definedName name="total_ic_breakup_2007" localSheetId="9">[15]Global!#REF!</definedName>
    <definedName name="total_ic_breakup_2007" localSheetId="2">[15]Global!#REF!</definedName>
    <definedName name="total_ic_breakup_2007" localSheetId="26">[15]Global!#REF!</definedName>
    <definedName name="total_ic_breakup_2007">[15]Global!#REF!</definedName>
    <definedName name="total_ic_breakup_2008" localSheetId="4">[15]Global!#REF!</definedName>
    <definedName name="total_ic_breakup_2008" localSheetId="15">[15]Global!#REF!</definedName>
    <definedName name="total_ic_breakup_2008" localSheetId="22">[15]Global!#REF!</definedName>
    <definedName name="total_ic_breakup_2008" localSheetId="5">[15]Global!#REF!</definedName>
    <definedName name="total_ic_breakup_2008" localSheetId="9">[15]Global!#REF!</definedName>
    <definedName name="total_ic_breakup_2008" localSheetId="2">[15]Global!#REF!</definedName>
    <definedName name="total_ic_breakup_2008" localSheetId="26">[15]Global!#REF!</definedName>
    <definedName name="total_ic_breakup_2008">[15]Global!#REF!</definedName>
    <definedName name="total_ic_breakup_2009" localSheetId="4">[15]Global!#REF!</definedName>
    <definedName name="total_ic_breakup_2009" localSheetId="15">[15]Global!#REF!</definedName>
    <definedName name="total_ic_breakup_2009" localSheetId="22">[15]Global!#REF!</definedName>
    <definedName name="total_ic_breakup_2009" localSheetId="5">[15]Global!#REF!</definedName>
    <definedName name="total_ic_breakup_2009" localSheetId="9">[15]Global!#REF!</definedName>
    <definedName name="total_ic_breakup_2009" localSheetId="2">[15]Global!#REF!</definedName>
    <definedName name="total_ic_breakup_2009" localSheetId="26">[15]Global!#REF!</definedName>
    <definedName name="total_ic_breakup_2009">[15]Global!#REF!</definedName>
    <definedName name="total_ic_breakup_2010" localSheetId="4">[15]Global!#REF!</definedName>
    <definedName name="total_ic_breakup_2010" localSheetId="15">[15]Global!#REF!</definedName>
    <definedName name="total_ic_breakup_2010" localSheetId="22">[15]Global!#REF!</definedName>
    <definedName name="total_ic_breakup_2010" localSheetId="5">[15]Global!#REF!</definedName>
    <definedName name="total_ic_breakup_2010" localSheetId="9">[15]Global!#REF!</definedName>
    <definedName name="total_ic_breakup_2010" localSheetId="2">[15]Global!#REF!</definedName>
    <definedName name="total_ic_breakup_2010" localSheetId="26">[15]Global!#REF!</definedName>
    <definedName name="total_ic_breakup_2010">[15]Global!#REF!</definedName>
    <definedName name="total_ic_breakup_comm" localSheetId="4">[15]Global!#REF!</definedName>
    <definedName name="total_ic_breakup_comm" localSheetId="15">[15]Global!#REF!</definedName>
    <definedName name="total_ic_breakup_comm" localSheetId="22">[15]Global!#REF!</definedName>
    <definedName name="total_ic_breakup_comm" localSheetId="5">[15]Global!#REF!</definedName>
    <definedName name="total_ic_breakup_comm" localSheetId="9">[15]Global!#REF!</definedName>
    <definedName name="total_ic_breakup_comm" localSheetId="2">[15]Global!#REF!</definedName>
    <definedName name="total_ic_breakup_comm" localSheetId="26">[15]Global!#REF!</definedName>
    <definedName name="total_ic_breakup_comm">[15]Global!#REF!</definedName>
    <definedName name="total_ic_replacement_1985" localSheetId="4">[15]Global!#REF!</definedName>
    <definedName name="total_ic_replacement_1985" localSheetId="15">[15]Global!#REF!</definedName>
    <definedName name="total_ic_replacement_1985" localSheetId="22">[15]Global!#REF!</definedName>
    <definedName name="total_ic_replacement_1985" localSheetId="5">[15]Global!#REF!</definedName>
    <definedName name="total_ic_replacement_1985" localSheetId="9">[15]Global!#REF!</definedName>
    <definedName name="total_ic_replacement_1985" localSheetId="2">[15]Global!#REF!</definedName>
    <definedName name="total_ic_replacement_1985" localSheetId="26">[15]Global!#REF!</definedName>
    <definedName name="total_ic_replacement_1985">[15]Global!#REF!</definedName>
    <definedName name="total_ic_replacement_1986" localSheetId="4">[15]Global!#REF!</definedName>
    <definedName name="total_ic_replacement_1986" localSheetId="15">[15]Global!#REF!</definedName>
    <definedName name="total_ic_replacement_1986" localSheetId="22">[15]Global!#REF!</definedName>
    <definedName name="total_ic_replacement_1986" localSheetId="5">[15]Global!#REF!</definedName>
    <definedName name="total_ic_replacement_1986" localSheetId="9">[15]Global!#REF!</definedName>
    <definedName name="total_ic_replacement_1986" localSheetId="2">[15]Global!#REF!</definedName>
    <definedName name="total_ic_replacement_1986" localSheetId="26">[15]Global!#REF!</definedName>
    <definedName name="total_ic_replacement_1986">[15]Global!#REF!</definedName>
    <definedName name="total_ic_replacement_1987" localSheetId="4">[15]Global!#REF!</definedName>
    <definedName name="total_ic_replacement_1987" localSheetId="15">[15]Global!#REF!</definedName>
    <definedName name="total_ic_replacement_1987" localSheetId="22">[15]Global!#REF!</definedName>
    <definedName name="total_ic_replacement_1987" localSheetId="5">[15]Global!#REF!</definedName>
    <definedName name="total_ic_replacement_1987" localSheetId="9">[15]Global!#REF!</definedName>
    <definedName name="total_ic_replacement_1987" localSheetId="2">[15]Global!#REF!</definedName>
    <definedName name="total_ic_replacement_1987" localSheetId="26">[15]Global!#REF!</definedName>
    <definedName name="total_ic_replacement_1987">[15]Global!#REF!</definedName>
    <definedName name="total_ic_replacement_1988" localSheetId="4">[15]Global!#REF!</definedName>
    <definedName name="total_ic_replacement_1988" localSheetId="15">[15]Global!#REF!</definedName>
    <definedName name="total_ic_replacement_1988" localSheetId="22">[15]Global!#REF!</definedName>
    <definedName name="total_ic_replacement_1988" localSheetId="5">[15]Global!#REF!</definedName>
    <definedName name="total_ic_replacement_1988" localSheetId="9">[15]Global!#REF!</definedName>
    <definedName name="total_ic_replacement_1988" localSheetId="2">[15]Global!#REF!</definedName>
    <definedName name="total_ic_replacement_1988" localSheetId="26">[15]Global!#REF!</definedName>
    <definedName name="total_ic_replacement_1988">[15]Global!#REF!</definedName>
    <definedName name="total_ic_replacement_1989" localSheetId="4">[15]Global!#REF!</definedName>
    <definedName name="total_ic_replacement_1989" localSheetId="15">[15]Global!#REF!</definedName>
    <definedName name="total_ic_replacement_1989" localSheetId="22">[15]Global!#REF!</definedName>
    <definedName name="total_ic_replacement_1989" localSheetId="5">[15]Global!#REF!</definedName>
    <definedName name="total_ic_replacement_1989" localSheetId="9">[15]Global!#REF!</definedName>
    <definedName name="total_ic_replacement_1989" localSheetId="2">[15]Global!#REF!</definedName>
    <definedName name="total_ic_replacement_1989" localSheetId="26">[15]Global!#REF!</definedName>
    <definedName name="total_ic_replacement_1989">[15]Global!#REF!</definedName>
    <definedName name="total_ic_replacement_1990" localSheetId="4">[15]Global!#REF!</definedName>
    <definedName name="total_ic_replacement_1990" localSheetId="15">[15]Global!#REF!</definedName>
    <definedName name="total_ic_replacement_1990" localSheetId="22">[15]Global!#REF!</definedName>
    <definedName name="total_ic_replacement_1990" localSheetId="5">[15]Global!#REF!</definedName>
    <definedName name="total_ic_replacement_1990" localSheetId="9">[15]Global!#REF!</definedName>
    <definedName name="total_ic_replacement_1990" localSheetId="2">[15]Global!#REF!</definedName>
    <definedName name="total_ic_replacement_1990" localSheetId="26">[15]Global!#REF!</definedName>
    <definedName name="total_ic_replacement_1990">[15]Global!#REF!</definedName>
    <definedName name="total_ic_replacement_1991" localSheetId="4">[15]Global!#REF!</definedName>
    <definedName name="total_ic_replacement_1991" localSheetId="15">[15]Global!#REF!</definedName>
    <definedName name="total_ic_replacement_1991" localSheetId="22">[15]Global!#REF!</definedName>
    <definedName name="total_ic_replacement_1991" localSheetId="5">[15]Global!#REF!</definedName>
    <definedName name="total_ic_replacement_1991" localSheetId="9">[15]Global!#REF!</definedName>
    <definedName name="total_ic_replacement_1991" localSheetId="2">[15]Global!#REF!</definedName>
    <definedName name="total_ic_replacement_1991" localSheetId="26">[15]Global!#REF!</definedName>
    <definedName name="total_ic_replacement_1991">[15]Global!#REF!</definedName>
    <definedName name="total_ic_replacement_1992" localSheetId="4">[15]Global!#REF!</definedName>
    <definedName name="total_ic_replacement_1992" localSheetId="15">[15]Global!#REF!</definedName>
    <definedName name="total_ic_replacement_1992" localSheetId="22">[15]Global!#REF!</definedName>
    <definedName name="total_ic_replacement_1992" localSheetId="5">[15]Global!#REF!</definedName>
    <definedName name="total_ic_replacement_1992" localSheetId="9">[15]Global!#REF!</definedName>
    <definedName name="total_ic_replacement_1992" localSheetId="2">[15]Global!#REF!</definedName>
    <definedName name="total_ic_replacement_1992" localSheetId="26">[15]Global!#REF!</definedName>
    <definedName name="total_ic_replacement_1992">[15]Global!#REF!</definedName>
    <definedName name="total_ic_replacement_1993" localSheetId="4">[15]Global!#REF!</definedName>
    <definedName name="total_ic_replacement_1993" localSheetId="15">[15]Global!#REF!</definedName>
    <definedName name="total_ic_replacement_1993" localSheetId="22">[15]Global!#REF!</definedName>
    <definedName name="total_ic_replacement_1993" localSheetId="5">[15]Global!#REF!</definedName>
    <definedName name="total_ic_replacement_1993" localSheetId="9">[15]Global!#REF!</definedName>
    <definedName name="total_ic_replacement_1993" localSheetId="2">[15]Global!#REF!</definedName>
    <definedName name="total_ic_replacement_1993" localSheetId="26">[15]Global!#REF!</definedName>
    <definedName name="total_ic_replacement_1993">[15]Global!#REF!</definedName>
    <definedName name="total_ic_replacement_1994" localSheetId="4">[15]Global!#REF!</definedName>
    <definedName name="total_ic_replacement_1994" localSheetId="15">[15]Global!#REF!</definedName>
    <definedName name="total_ic_replacement_1994" localSheetId="22">[15]Global!#REF!</definedName>
    <definedName name="total_ic_replacement_1994" localSheetId="5">[15]Global!#REF!</definedName>
    <definedName name="total_ic_replacement_1994" localSheetId="9">[15]Global!#REF!</definedName>
    <definedName name="total_ic_replacement_1994" localSheetId="2">[15]Global!#REF!</definedName>
    <definedName name="total_ic_replacement_1994" localSheetId="26">[15]Global!#REF!</definedName>
    <definedName name="total_ic_replacement_1994">[15]Global!#REF!</definedName>
    <definedName name="total_ic_replacement_1995" localSheetId="4">[15]Global!#REF!</definedName>
    <definedName name="total_ic_replacement_1995" localSheetId="15">[15]Global!#REF!</definedName>
    <definedName name="total_ic_replacement_1995" localSheetId="22">[15]Global!#REF!</definedName>
    <definedName name="total_ic_replacement_1995" localSheetId="5">[15]Global!#REF!</definedName>
    <definedName name="total_ic_replacement_1995" localSheetId="9">[15]Global!#REF!</definedName>
    <definedName name="total_ic_replacement_1995" localSheetId="2">[15]Global!#REF!</definedName>
    <definedName name="total_ic_replacement_1995" localSheetId="26">[15]Global!#REF!</definedName>
    <definedName name="total_ic_replacement_1995">[15]Global!#REF!</definedName>
    <definedName name="total_ic_replacement_1996" localSheetId="4">[15]Global!#REF!</definedName>
    <definedName name="total_ic_replacement_1996" localSheetId="15">[15]Global!#REF!</definedName>
    <definedName name="total_ic_replacement_1996" localSheetId="22">[15]Global!#REF!</definedName>
    <definedName name="total_ic_replacement_1996" localSheetId="5">[15]Global!#REF!</definedName>
    <definedName name="total_ic_replacement_1996" localSheetId="9">[15]Global!#REF!</definedName>
    <definedName name="total_ic_replacement_1996" localSheetId="2">[15]Global!#REF!</definedName>
    <definedName name="total_ic_replacement_1996" localSheetId="26">[15]Global!#REF!</definedName>
    <definedName name="total_ic_replacement_1996">[15]Global!#REF!</definedName>
    <definedName name="total_ic_replacement_1997" localSheetId="4">[15]Global!#REF!</definedName>
    <definedName name="total_ic_replacement_1997" localSheetId="15">[15]Global!#REF!</definedName>
    <definedName name="total_ic_replacement_1997" localSheetId="22">[15]Global!#REF!</definedName>
    <definedName name="total_ic_replacement_1997" localSheetId="5">[15]Global!#REF!</definedName>
    <definedName name="total_ic_replacement_1997" localSheetId="9">[15]Global!#REF!</definedName>
    <definedName name="total_ic_replacement_1997" localSheetId="2">[15]Global!#REF!</definedName>
    <definedName name="total_ic_replacement_1997" localSheetId="26">[15]Global!#REF!</definedName>
    <definedName name="total_ic_replacement_1997">[15]Global!#REF!</definedName>
    <definedName name="total_ic_replacement_1998" localSheetId="4">[15]Global!#REF!</definedName>
    <definedName name="total_ic_replacement_1998" localSheetId="15">[15]Global!#REF!</definedName>
    <definedName name="total_ic_replacement_1998" localSheetId="22">[15]Global!#REF!</definedName>
    <definedName name="total_ic_replacement_1998" localSheetId="5">[15]Global!#REF!</definedName>
    <definedName name="total_ic_replacement_1998" localSheetId="9">[15]Global!#REF!</definedName>
    <definedName name="total_ic_replacement_1998" localSheetId="2">[15]Global!#REF!</definedName>
    <definedName name="total_ic_replacement_1998" localSheetId="26">[15]Global!#REF!</definedName>
    <definedName name="total_ic_replacement_1998">[15]Global!#REF!</definedName>
    <definedName name="total_ic_replacement_1999" localSheetId="4">[15]Global!#REF!</definedName>
    <definedName name="total_ic_replacement_1999" localSheetId="15">[15]Global!#REF!</definedName>
    <definedName name="total_ic_replacement_1999" localSheetId="22">[15]Global!#REF!</definedName>
    <definedName name="total_ic_replacement_1999" localSheetId="5">[15]Global!#REF!</definedName>
    <definedName name="total_ic_replacement_1999" localSheetId="9">[15]Global!#REF!</definedName>
    <definedName name="total_ic_replacement_1999" localSheetId="2">[15]Global!#REF!</definedName>
    <definedName name="total_ic_replacement_1999" localSheetId="26">[15]Global!#REF!</definedName>
    <definedName name="total_ic_replacement_1999">[15]Global!#REF!</definedName>
    <definedName name="total_ic_replacement_2000" localSheetId="4">[15]Global!#REF!</definedName>
    <definedName name="total_ic_replacement_2000" localSheetId="15">[15]Global!#REF!</definedName>
    <definedName name="total_ic_replacement_2000" localSheetId="22">[15]Global!#REF!</definedName>
    <definedName name="total_ic_replacement_2000" localSheetId="5">[15]Global!#REF!</definedName>
    <definedName name="total_ic_replacement_2000" localSheetId="9">[15]Global!#REF!</definedName>
    <definedName name="total_ic_replacement_2000" localSheetId="2">[15]Global!#REF!</definedName>
    <definedName name="total_ic_replacement_2000" localSheetId="26">[15]Global!#REF!</definedName>
    <definedName name="total_ic_replacement_2000">[15]Global!#REF!</definedName>
    <definedName name="total_ic_replacement_2001" localSheetId="4">[15]Global!#REF!</definedName>
    <definedName name="total_ic_replacement_2001" localSheetId="15">[15]Global!#REF!</definedName>
    <definedName name="total_ic_replacement_2001" localSheetId="22">[15]Global!#REF!</definedName>
    <definedName name="total_ic_replacement_2001" localSheetId="5">[15]Global!#REF!</definedName>
    <definedName name="total_ic_replacement_2001" localSheetId="9">[15]Global!#REF!</definedName>
    <definedName name="total_ic_replacement_2001" localSheetId="2">[15]Global!#REF!</definedName>
    <definedName name="total_ic_replacement_2001" localSheetId="26">[15]Global!#REF!</definedName>
    <definedName name="total_ic_replacement_2001">[15]Global!#REF!</definedName>
    <definedName name="total_ic_replacement_2002" localSheetId="4">[15]Global!#REF!</definedName>
    <definedName name="total_ic_replacement_2002" localSheetId="15">[15]Global!#REF!</definedName>
    <definedName name="total_ic_replacement_2002" localSheetId="22">[15]Global!#REF!</definedName>
    <definedName name="total_ic_replacement_2002" localSheetId="5">[15]Global!#REF!</definedName>
    <definedName name="total_ic_replacement_2002" localSheetId="9">[15]Global!#REF!</definedName>
    <definedName name="total_ic_replacement_2002" localSheetId="2">[15]Global!#REF!</definedName>
    <definedName name="total_ic_replacement_2002" localSheetId="26">[15]Global!#REF!</definedName>
    <definedName name="total_ic_replacement_2002">[15]Global!#REF!</definedName>
    <definedName name="total_ic_replacement_2003" localSheetId="4">[15]Global!#REF!</definedName>
    <definedName name="total_ic_replacement_2003" localSheetId="15">[15]Global!#REF!</definedName>
    <definedName name="total_ic_replacement_2003" localSheetId="22">[15]Global!#REF!</definedName>
    <definedName name="total_ic_replacement_2003" localSheetId="5">[15]Global!#REF!</definedName>
    <definedName name="total_ic_replacement_2003" localSheetId="9">[15]Global!#REF!</definedName>
    <definedName name="total_ic_replacement_2003" localSheetId="2">[15]Global!#REF!</definedName>
    <definedName name="total_ic_replacement_2003" localSheetId="26">[15]Global!#REF!</definedName>
    <definedName name="total_ic_replacement_2003">[15]Global!#REF!</definedName>
    <definedName name="total_ic_replacement_2004" localSheetId="4">[15]Global!#REF!</definedName>
    <definedName name="total_ic_replacement_2004" localSheetId="15">[15]Global!#REF!</definedName>
    <definedName name="total_ic_replacement_2004" localSheetId="22">[15]Global!#REF!</definedName>
    <definedName name="total_ic_replacement_2004" localSheetId="5">[15]Global!#REF!</definedName>
    <definedName name="total_ic_replacement_2004" localSheetId="9">[15]Global!#REF!</definedName>
    <definedName name="total_ic_replacement_2004" localSheetId="2">[15]Global!#REF!</definedName>
    <definedName name="total_ic_replacement_2004" localSheetId="26">[15]Global!#REF!</definedName>
    <definedName name="total_ic_replacement_2004">[15]Global!#REF!</definedName>
    <definedName name="total_ic_replacement_2005" localSheetId="4">[15]Global!#REF!</definedName>
    <definedName name="total_ic_replacement_2005" localSheetId="15">[15]Global!#REF!</definedName>
    <definedName name="total_ic_replacement_2005" localSheetId="22">[15]Global!#REF!</definedName>
    <definedName name="total_ic_replacement_2005" localSheetId="5">[15]Global!#REF!</definedName>
    <definedName name="total_ic_replacement_2005" localSheetId="9">[15]Global!#REF!</definedName>
    <definedName name="total_ic_replacement_2005" localSheetId="2">[15]Global!#REF!</definedName>
    <definedName name="total_ic_replacement_2005" localSheetId="26">[15]Global!#REF!</definedName>
    <definedName name="total_ic_replacement_2005">[15]Global!#REF!</definedName>
    <definedName name="total_ic_replacement_2006" localSheetId="4">[15]Global!#REF!</definedName>
    <definedName name="total_ic_replacement_2006" localSheetId="15">[15]Global!#REF!</definedName>
    <definedName name="total_ic_replacement_2006" localSheetId="22">[15]Global!#REF!</definedName>
    <definedName name="total_ic_replacement_2006" localSheetId="5">[15]Global!#REF!</definedName>
    <definedName name="total_ic_replacement_2006" localSheetId="9">[15]Global!#REF!</definedName>
    <definedName name="total_ic_replacement_2006" localSheetId="2">[15]Global!#REF!</definedName>
    <definedName name="total_ic_replacement_2006" localSheetId="26">[15]Global!#REF!</definedName>
    <definedName name="total_ic_replacement_2006">[15]Global!#REF!</definedName>
    <definedName name="total_ic_replacement_2007" localSheetId="4">[15]Global!#REF!</definedName>
    <definedName name="total_ic_replacement_2007" localSheetId="15">[15]Global!#REF!</definedName>
    <definedName name="total_ic_replacement_2007" localSheetId="22">[15]Global!#REF!</definedName>
    <definedName name="total_ic_replacement_2007" localSheetId="5">[15]Global!#REF!</definedName>
    <definedName name="total_ic_replacement_2007" localSheetId="9">[15]Global!#REF!</definedName>
    <definedName name="total_ic_replacement_2007" localSheetId="2">[15]Global!#REF!</definedName>
    <definedName name="total_ic_replacement_2007" localSheetId="26">[15]Global!#REF!</definedName>
    <definedName name="total_ic_replacement_2007">[15]Global!#REF!</definedName>
    <definedName name="total_ic_replacement_2008" localSheetId="4">[15]Global!#REF!</definedName>
    <definedName name="total_ic_replacement_2008" localSheetId="15">[15]Global!#REF!</definedName>
    <definedName name="total_ic_replacement_2008" localSheetId="22">[15]Global!#REF!</definedName>
    <definedName name="total_ic_replacement_2008" localSheetId="5">[15]Global!#REF!</definedName>
    <definedName name="total_ic_replacement_2008" localSheetId="9">[15]Global!#REF!</definedName>
    <definedName name="total_ic_replacement_2008" localSheetId="2">[15]Global!#REF!</definedName>
    <definedName name="total_ic_replacement_2008" localSheetId="26">[15]Global!#REF!</definedName>
    <definedName name="total_ic_replacement_2008">[15]Global!#REF!</definedName>
    <definedName name="total_ic_replacement_2009" localSheetId="4">[15]Global!#REF!</definedName>
    <definedName name="total_ic_replacement_2009" localSheetId="15">[15]Global!#REF!</definedName>
    <definedName name="total_ic_replacement_2009" localSheetId="22">[15]Global!#REF!</definedName>
    <definedName name="total_ic_replacement_2009" localSheetId="5">[15]Global!#REF!</definedName>
    <definedName name="total_ic_replacement_2009" localSheetId="9">[15]Global!#REF!</definedName>
    <definedName name="total_ic_replacement_2009" localSheetId="2">[15]Global!#REF!</definedName>
    <definedName name="total_ic_replacement_2009" localSheetId="26">[15]Global!#REF!</definedName>
    <definedName name="total_ic_replacement_2009">[15]Global!#REF!</definedName>
    <definedName name="total_ic_replacement_2010" localSheetId="4">[15]Global!#REF!</definedName>
    <definedName name="total_ic_replacement_2010" localSheetId="15">[15]Global!#REF!</definedName>
    <definedName name="total_ic_replacement_2010" localSheetId="22">[15]Global!#REF!</definedName>
    <definedName name="total_ic_replacement_2010" localSheetId="5">[15]Global!#REF!</definedName>
    <definedName name="total_ic_replacement_2010" localSheetId="9">[15]Global!#REF!</definedName>
    <definedName name="total_ic_replacement_2010" localSheetId="2">[15]Global!#REF!</definedName>
    <definedName name="total_ic_replacement_2010" localSheetId="26">[15]Global!#REF!</definedName>
    <definedName name="total_ic_replacement_2010">[15]Global!#REF!</definedName>
    <definedName name="total_ic_replacement_comm" localSheetId="4">[15]Global!#REF!</definedName>
    <definedName name="total_ic_replacement_comm" localSheetId="15">[15]Global!#REF!</definedName>
    <definedName name="total_ic_replacement_comm" localSheetId="22">[15]Global!#REF!</definedName>
    <definedName name="total_ic_replacement_comm" localSheetId="5">[15]Global!#REF!</definedName>
    <definedName name="total_ic_replacement_comm" localSheetId="9">[15]Global!#REF!</definedName>
    <definedName name="total_ic_replacement_comm" localSheetId="2">[15]Global!#REF!</definedName>
    <definedName name="total_ic_replacement_comm" localSheetId="26">[15]Global!#REF!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5">[15]Global!#REF!</definedName>
    <definedName name="total_yield_per_RTK_1985" localSheetId="22">[15]Global!#REF!</definedName>
    <definedName name="total_yield_per_RTK_1985" localSheetId="5">[15]Global!#REF!</definedName>
    <definedName name="total_yield_per_RTK_1985" localSheetId="9">[15]Global!#REF!</definedName>
    <definedName name="total_yield_per_RTK_1985" localSheetId="2">[15]Global!#REF!</definedName>
    <definedName name="total_yield_per_RTK_1985" localSheetId="26">[15]Global!#REF!</definedName>
    <definedName name="total_yield_per_RTK_1985">[15]Global!#REF!</definedName>
    <definedName name="total_yield_per_RTK_1986" localSheetId="4">[15]Global!#REF!</definedName>
    <definedName name="total_yield_per_RTK_1986" localSheetId="15">[15]Global!#REF!</definedName>
    <definedName name="total_yield_per_RTK_1986" localSheetId="22">[15]Global!#REF!</definedName>
    <definedName name="total_yield_per_RTK_1986" localSheetId="5">[15]Global!#REF!</definedName>
    <definedName name="total_yield_per_RTK_1986" localSheetId="9">[15]Global!#REF!</definedName>
    <definedName name="total_yield_per_RTK_1986" localSheetId="2">[15]Global!#REF!</definedName>
    <definedName name="total_yield_per_RTK_1986" localSheetId="26">[15]Global!#REF!</definedName>
    <definedName name="total_yield_per_RTK_1986">[15]Global!#REF!</definedName>
    <definedName name="total_yield_per_RTK_1987" localSheetId="4">[15]Global!#REF!</definedName>
    <definedName name="total_yield_per_RTK_1987" localSheetId="15">[15]Global!#REF!</definedName>
    <definedName name="total_yield_per_RTK_1987" localSheetId="22">[15]Global!#REF!</definedName>
    <definedName name="total_yield_per_RTK_1987" localSheetId="5">[15]Global!#REF!</definedName>
    <definedName name="total_yield_per_RTK_1987" localSheetId="9">[15]Global!#REF!</definedName>
    <definedName name="total_yield_per_RTK_1987" localSheetId="2">[15]Global!#REF!</definedName>
    <definedName name="total_yield_per_RTK_1987" localSheetId="26">[15]Global!#REF!</definedName>
    <definedName name="total_yield_per_RTK_1987">[15]Global!#REF!</definedName>
    <definedName name="total_yield_per_RTK_1988" localSheetId="4">[15]Global!#REF!</definedName>
    <definedName name="total_yield_per_RTK_1988" localSheetId="15">[15]Global!#REF!</definedName>
    <definedName name="total_yield_per_RTK_1988" localSheetId="22">[15]Global!#REF!</definedName>
    <definedName name="total_yield_per_RTK_1988" localSheetId="5">[15]Global!#REF!</definedName>
    <definedName name="total_yield_per_RTK_1988" localSheetId="9">[15]Global!#REF!</definedName>
    <definedName name="total_yield_per_RTK_1988" localSheetId="2">[15]Global!#REF!</definedName>
    <definedName name="total_yield_per_RTK_1988" localSheetId="26">[15]Global!#REF!</definedName>
    <definedName name="total_yield_per_RTK_1988">[15]Global!#REF!</definedName>
    <definedName name="total_yield_per_RTK_1989" localSheetId="4">[15]Global!#REF!</definedName>
    <definedName name="total_yield_per_RTK_1989" localSheetId="15">[15]Global!#REF!</definedName>
    <definedName name="total_yield_per_RTK_1989" localSheetId="22">[15]Global!#REF!</definedName>
    <definedName name="total_yield_per_RTK_1989" localSheetId="5">[15]Global!#REF!</definedName>
    <definedName name="total_yield_per_RTK_1989" localSheetId="9">[15]Global!#REF!</definedName>
    <definedName name="total_yield_per_RTK_1989" localSheetId="2">[15]Global!#REF!</definedName>
    <definedName name="total_yield_per_RTK_1989" localSheetId="26">[15]Global!#REF!</definedName>
    <definedName name="total_yield_per_RTK_1989">[15]Global!#REF!</definedName>
    <definedName name="total_yield_per_RTK_1990" localSheetId="4">[15]Global!#REF!</definedName>
    <definedName name="total_yield_per_RTK_1990" localSheetId="15">[15]Global!#REF!</definedName>
    <definedName name="total_yield_per_RTK_1990" localSheetId="22">[15]Global!#REF!</definedName>
    <definedName name="total_yield_per_RTK_1990" localSheetId="5">[15]Global!#REF!</definedName>
    <definedName name="total_yield_per_RTK_1990" localSheetId="9">[15]Global!#REF!</definedName>
    <definedName name="total_yield_per_RTK_1990" localSheetId="2">[15]Global!#REF!</definedName>
    <definedName name="total_yield_per_RTK_1990" localSheetId="26">[15]Global!#REF!</definedName>
    <definedName name="total_yield_per_RTK_1990">[15]Global!#REF!</definedName>
    <definedName name="total_yield_per_RTK_1991" localSheetId="4">[15]Global!#REF!</definedName>
    <definedName name="total_yield_per_RTK_1991" localSheetId="15">[15]Global!#REF!</definedName>
    <definedName name="total_yield_per_RTK_1991" localSheetId="22">[15]Global!#REF!</definedName>
    <definedName name="total_yield_per_RTK_1991" localSheetId="5">[15]Global!#REF!</definedName>
    <definedName name="total_yield_per_RTK_1991" localSheetId="9">[15]Global!#REF!</definedName>
    <definedName name="total_yield_per_RTK_1991" localSheetId="2">[15]Global!#REF!</definedName>
    <definedName name="total_yield_per_RTK_1991" localSheetId="26">[15]Global!#REF!</definedName>
    <definedName name="total_yield_per_RTK_1991">[15]Global!#REF!</definedName>
    <definedName name="total_yield_per_RTK_1992" localSheetId="4">[15]Global!#REF!</definedName>
    <definedName name="total_yield_per_RTK_1992" localSheetId="15">[15]Global!#REF!</definedName>
    <definedName name="total_yield_per_RTK_1992" localSheetId="22">[15]Global!#REF!</definedName>
    <definedName name="total_yield_per_RTK_1992" localSheetId="5">[15]Global!#REF!</definedName>
    <definedName name="total_yield_per_RTK_1992" localSheetId="9">[15]Global!#REF!</definedName>
    <definedName name="total_yield_per_RTK_1992" localSheetId="2">[15]Global!#REF!</definedName>
    <definedName name="total_yield_per_RTK_1992" localSheetId="26">[15]Global!#REF!</definedName>
    <definedName name="total_yield_per_RTK_1992">[15]Global!#REF!</definedName>
    <definedName name="total_yield_per_RTK_1993" localSheetId="4">[15]Global!#REF!</definedName>
    <definedName name="total_yield_per_RTK_1993" localSheetId="15">[15]Global!#REF!</definedName>
    <definedName name="total_yield_per_RTK_1993" localSheetId="22">[15]Global!#REF!</definedName>
    <definedName name="total_yield_per_RTK_1993" localSheetId="5">[15]Global!#REF!</definedName>
    <definedName name="total_yield_per_RTK_1993" localSheetId="9">[15]Global!#REF!</definedName>
    <definedName name="total_yield_per_RTK_1993" localSheetId="2">[15]Global!#REF!</definedName>
    <definedName name="total_yield_per_RTK_1993" localSheetId="26">[15]Global!#REF!</definedName>
    <definedName name="total_yield_per_RTK_1993">[15]Global!#REF!</definedName>
    <definedName name="total_yield_per_RTK_1994" localSheetId="4">[15]Global!#REF!</definedName>
    <definedName name="total_yield_per_RTK_1994" localSheetId="15">[15]Global!#REF!</definedName>
    <definedName name="total_yield_per_RTK_1994" localSheetId="22">[15]Global!#REF!</definedName>
    <definedName name="total_yield_per_RTK_1994" localSheetId="5">[15]Global!#REF!</definedName>
    <definedName name="total_yield_per_RTK_1994" localSheetId="9">[15]Global!#REF!</definedName>
    <definedName name="total_yield_per_RTK_1994" localSheetId="2">[15]Global!#REF!</definedName>
    <definedName name="total_yield_per_RTK_1994" localSheetId="26">[15]Global!#REF!</definedName>
    <definedName name="total_yield_per_RTK_1994">[15]Global!#REF!</definedName>
    <definedName name="total_yield_per_RTK_1995" localSheetId="4">[15]Global!#REF!</definedName>
    <definedName name="total_yield_per_RTK_1995" localSheetId="15">[15]Global!#REF!</definedName>
    <definedName name="total_yield_per_RTK_1995" localSheetId="22">[15]Global!#REF!</definedName>
    <definedName name="total_yield_per_RTK_1995" localSheetId="5">[15]Global!#REF!</definedName>
    <definedName name="total_yield_per_RTK_1995" localSheetId="9">[15]Global!#REF!</definedName>
    <definedName name="total_yield_per_RTK_1995" localSheetId="2">[15]Global!#REF!</definedName>
    <definedName name="total_yield_per_RTK_1995" localSheetId="26">[15]Global!#REF!</definedName>
    <definedName name="total_yield_per_RTK_1995">[15]Global!#REF!</definedName>
    <definedName name="total_yield_per_RTK_1996" localSheetId="4">[15]Global!#REF!</definedName>
    <definedName name="total_yield_per_RTK_1996" localSheetId="15">[15]Global!#REF!</definedName>
    <definedName name="total_yield_per_RTK_1996" localSheetId="22">[15]Global!#REF!</definedName>
    <definedName name="total_yield_per_RTK_1996" localSheetId="5">[15]Global!#REF!</definedName>
    <definedName name="total_yield_per_RTK_1996" localSheetId="9">[15]Global!#REF!</definedName>
    <definedName name="total_yield_per_RTK_1996" localSheetId="2">[15]Global!#REF!</definedName>
    <definedName name="total_yield_per_RTK_1996" localSheetId="26">[15]Global!#REF!</definedName>
    <definedName name="total_yield_per_RTK_1996">[15]Global!#REF!</definedName>
    <definedName name="total_yield_per_RTK_1997" localSheetId="4">[15]Global!#REF!</definedName>
    <definedName name="total_yield_per_RTK_1997" localSheetId="15">[15]Global!#REF!</definedName>
    <definedName name="total_yield_per_RTK_1997" localSheetId="22">[15]Global!#REF!</definedName>
    <definedName name="total_yield_per_RTK_1997" localSheetId="5">[15]Global!#REF!</definedName>
    <definedName name="total_yield_per_RTK_1997" localSheetId="9">[15]Global!#REF!</definedName>
    <definedName name="total_yield_per_RTK_1997" localSheetId="2">[15]Global!#REF!</definedName>
    <definedName name="total_yield_per_RTK_1997" localSheetId="26">[15]Global!#REF!</definedName>
    <definedName name="total_yield_per_RTK_1997">[15]Global!#REF!</definedName>
    <definedName name="total_yield_per_RTK_1998" localSheetId="4">[15]Global!#REF!</definedName>
    <definedName name="total_yield_per_RTK_1998" localSheetId="15">[15]Global!#REF!</definedName>
    <definedName name="total_yield_per_RTK_1998" localSheetId="22">[15]Global!#REF!</definedName>
    <definedName name="total_yield_per_RTK_1998" localSheetId="5">[15]Global!#REF!</definedName>
    <definedName name="total_yield_per_RTK_1998" localSheetId="9">[15]Global!#REF!</definedName>
    <definedName name="total_yield_per_RTK_1998" localSheetId="2">[15]Global!#REF!</definedName>
    <definedName name="total_yield_per_RTK_1998" localSheetId="26">[15]Global!#REF!</definedName>
    <definedName name="total_yield_per_RTK_1998">[15]Global!#REF!</definedName>
    <definedName name="total_yield_per_RTK_1999" localSheetId="4">[15]Global!#REF!</definedName>
    <definedName name="total_yield_per_RTK_1999" localSheetId="15">[15]Global!#REF!</definedName>
    <definedName name="total_yield_per_RTK_1999" localSheetId="22">[15]Global!#REF!</definedName>
    <definedName name="total_yield_per_RTK_1999" localSheetId="5">[15]Global!#REF!</definedName>
    <definedName name="total_yield_per_RTK_1999" localSheetId="9">[15]Global!#REF!</definedName>
    <definedName name="total_yield_per_RTK_1999" localSheetId="2">[15]Global!#REF!</definedName>
    <definedName name="total_yield_per_RTK_1999" localSheetId="26">[15]Global!#REF!</definedName>
    <definedName name="total_yield_per_RTK_1999">[15]Global!#REF!</definedName>
    <definedName name="total_yield_per_RTK_2000" localSheetId="4">[15]Global!#REF!</definedName>
    <definedName name="total_yield_per_RTK_2000" localSheetId="15">[15]Global!#REF!</definedName>
    <definedName name="total_yield_per_RTK_2000" localSheetId="22">[15]Global!#REF!</definedName>
    <definedName name="total_yield_per_RTK_2000" localSheetId="5">[15]Global!#REF!</definedName>
    <definedName name="total_yield_per_RTK_2000" localSheetId="9">[15]Global!#REF!</definedName>
    <definedName name="total_yield_per_RTK_2000" localSheetId="2">[15]Global!#REF!</definedName>
    <definedName name="total_yield_per_RTK_2000" localSheetId="26">[15]Global!#REF!</definedName>
    <definedName name="total_yield_per_RTK_2000">[15]Global!#REF!</definedName>
    <definedName name="total_yield_per_RTK_2001" localSheetId="4">[15]Global!#REF!</definedName>
    <definedName name="total_yield_per_RTK_2001" localSheetId="15">[15]Global!#REF!</definedName>
    <definedName name="total_yield_per_RTK_2001" localSheetId="22">[15]Global!#REF!</definedName>
    <definedName name="total_yield_per_RTK_2001" localSheetId="5">[15]Global!#REF!</definedName>
    <definedName name="total_yield_per_RTK_2001" localSheetId="9">[15]Global!#REF!</definedName>
    <definedName name="total_yield_per_RTK_2001" localSheetId="2">[15]Global!#REF!</definedName>
    <definedName name="total_yield_per_RTK_2001" localSheetId="26">[15]Global!#REF!</definedName>
    <definedName name="total_yield_per_RTK_2001">[15]Global!#REF!</definedName>
    <definedName name="total_yield_per_RTK_2002" localSheetId="4">[15]Global!#REF!</definedName>
    <definedName name="total_yield_per_RTK_2002" localSheetId="15">[15]Global!#REF!</definedName>
    <definedName name="total_yield_per_RTK_2002" localSheetId="22">[15]Global!#REF!</definedName>
    <definedName name="total_yield_per_RTK_2002" localSheetId="5">[15]Global!#REF!</definedName>
    <definedName name="total_yield_per_RTK_2002" localSheetId="9">[15]Global!#REF!</definedName>
    <definedName name="total_yield_per_RTK_2002" localSheetId="2">[15]Global!#REF!</definedName>
    <definedName name="total_yield_per_RTK_2002" localSheetId="26">[15]Global!#REF!</definedName>
    <definedName name="total_yield_per_RTK_2002">[15]Global!#REF!</definedName>
    <definedName name="total_yield_per_RTK_2003" localSheetId="4">[15]Global!#REF!</definedName>
    <definedName name="total_yield_per_RTK_2003" localSheetId="15">[15]Global!#REF!</definedName>
    <definedName name="total_yield_per_RTK_2003" localSheetId="22">[15]Global!#REF!</definedName>
    <definedName name="total_yield_per_RTK_2003" localSheetId="5">[15]Global!#REF!</definedName>
    <definedName name="total_yield_per_RTK_2003" localSheetId="9">[15]Global!#REF!</definedName>
    <definedName name="total_yield_per_RTK_2003" localSheetId="2">[15]Global!#REF!</definedName>
    <definedName name="total_yield_per_RTK_2003" localSheetId="26">[15]Global!#REF!</definedName>
    <definedName name="total_yield_per_RTK_2003">[15]Global!#REF!</definedName>
    <definedName name="total_yield_per_RTK_2004" localSheetId="4">[15]Global!#REF!</definedName>
    <definedName name="total_yield_per_RTK_2004" localSheetId="15">[15]Global!#REF!</definedName>
    <definedName name="total_yield_per_RTK_2004" localSheetId="22">[15]Global!#REF!</definedName>
    <definedName name="total_yield_per_RTK_2004" localSheetId="5">[15]Global!#REF!</definedName>
    <definedName name="total_yield_per_RTK_2004" localSheetId="9">[15]Global!#REF!</definedName>
    <definedName name="total_yield_per_RTK_2004" localSheetId="2">[15]Global!#REF!</definedName>
    <definedName name="total_yield_per_RTK_2004" localSheetId="26">[15]Global!#REF!</definedName>
    <definedName name="total_yield_per_RTK_2004">[15]Global!#REF!</definedName>
    <definedName name="total_yield_per_RTK_2005" localSheetId="4">[15]Global!#REF!</definedName>
    <definedName name="total_yield_per_RTK_2005" localSheetId="15">[15]Global!#REF!</definedName>
    <definedName name="total_yield_per_RTK_2005" localSheetId="22">[15]Global!#REF!</definedName>
    <definedName name="total_yield_per_RTK_2005" localSheetId="5">[15]Global!#REF!</definedName>
    <definedName name="total_yield_per_RTK_2005" localSheetId="9">[15]Global!#REF!</definedName>
    <definedName name="total_yield_per_RTK_2005" localSheetId="2">[15]Global!#REF!</definedName>
    <definedName name="total_yield_per_RTK_2005" localSheetId="26">[15]Global!#REF!</definedName>
    <definedName name="total_yield_per_RTK_2005">[15]Global!#REF!</definedName>
    <definedName name="total_yield_per_RTK_2006" localSheetId="4">[15]Global!#REF!</definedName>
    <definedName name="total_yield_per_RTK_2006" localSheetId="15">[15]Global!#REF!</definedName>
    <definedName name="total_yield_per_RTK_2006" localSheetId="22">[15]Global!#REF!</definedName>
    <definedName name="total_yield_per_RTK_2006" localSheetId="5">[15]Global!#REF!</definedName>
    <definedName name="total_yield_per_RTK_2006" localSheetId="9">[15]Global!#REF!</definedName>
    <definedName name="total_yield_per_RTK_2006" localSheetId="2">[15]Global!#REF!</definedName>
    <definedName name="total_yield_per_RTK_2006" localSheetId="26">[15]Global!#REF!</definedName>
    <definedName name="total_yield_per_RTK_2006">[15]Global!#REF!</definedName>
    <definedName name="total_yield_per_RTK_2007" localSheetId="4">[15]Global!#REF!</definedName>
    <definedName name="total_yield_per_RTK_2007" localSheetId="15">[15]Global!#REF!</definedName>
    <definedName name="total_yield_per_RTK_2007" localSheetId="22">[15]Global!#REF!</definedName>
    <definedName name="total_yield_per_RTK_2007" localSheetId="5">[15]Global!#REF!</definedName>
    <definedName name="total_yield_per_RTK_2007" localSheetId="9">[15]Global!#REF!</definedName>
    <definedName name="total_yield_per_RTK_2007" localSheetId="2">[15]Global!#REF!</definedName>
    <definedName name="total_yield_per_RTK_2007" localSheetId="26">[15]Global!#REF!</definedName>
    <definedName name="total_yield_per_RTK_2007">[15]Global!#REF!</definedName>
    <definedName name="total_yield_per_RTK_2008" localSheetId="4">[15]Global!#REF!</definedName>
    <definedName name="total_yield_per_RTK_2008" localSheetId="15">[15]Global!#REF!</definedName>
    <definedName name="total_yield_per_RTK_2008" localSheetId="22">[15]Global!#REF!</definedName>
    <definedName name="total_yield_per_RTK_2008" localSheetId="5">[15]Global!#REF!</definedName>
    <definedName name="total_yield_per_RTK_2008" localSheetId="9">[15]Global!#REF!</definedName>
    <definedName name="total_yield_per_RTK_2008" localSheetId="2">[15]Global!#REF!</definedName>
    <definedName name="total_yield_per_RTK_2008" localSheetId="26">[15]Global!#REF!</definedName>
    <definedName name="total_yield_per_RTK_2008">[15]Global!#REF!</definedName>
    <definedName name="total_yield_per_RTK_2009" localSheetId="4">[15]Global!#REF!</definedName>
    <definedName name="total_yield_per_RTK_2009" localSheetId="15">[15]Global!#REF!</definedName>
    <definedName name="total_yield_per_RTK_2009" localSheetId="22">[15]Global!#REF!</definedName>
    <definedName name="total_yield_per_RTK_2009" localSheetId="5">[15]Global!#REF!</definedName>
    <definedName name="total_yield_per_RTK_2009" localSheetId="9">[15]Global!#REF!</definedName>
    <definedName name="total_yield_per_RTK_2009" localSheetId="2">[15]Global!#REF!</definedName>
    <definedName name="total_yield_per_RTK_2009" localSheetId="26">[15]Global!#REF!</definedName>
    <definedName name="total_yield_per_RTK_2009">[15]Global!#REF!</definedName>
    <definedName name="total_yield_per_RTK_2010" localSheetId="4">[15]Global!#REF!</definedName>
    <definedName name="total_yield_per_RTK_2010" localSheetId="15">[15]Global!#REF!</definedName>
    <definedName name="total_yield_per_RTK_2010" localSheetId="22">[15]Global!#REF!</definedName>
    <definedName name="total_yield_per_RTK_2010" localSheetId="5">[15]Global!#REF!</definedName>
    <definedName name="total_yield_per_RTK_2010" localSheetId="9">[15]Global!#REF!</definedName>
    <definedName name="total_yield_per_RTK_2010" localSheetId="2">[15]Global!#REF!</definedName>
    <definedName name="total_yield_per_RTK_2010" localSheetId="26">[15]Global!#REF!</definedName>
    <definedName name="total_yield_per_RTK_2010">[15]Global!#REF!</definedName>
    <definedName name="total_yield_per_RTK_comm" localSheetId="4">[15]Global!#REF!</definedName>
    <definedName name="total_yield_per_RTK_comm" localSheetId="15">[15]Global!#REF!</definedName>
    <definedName name="total_yield_per_RTK_comm" localSheetId="22">[15]Global!#REF!</definedName>
    <definedName name="total_yield_per_RTK_comm" localSheetId="5">[15]Global!#REF!</definedName>
    <definedName name="total_yield_per_RTK_comm" localSheetId="9">[15]Global!#REF!</definedName>
    <definedName name="total_yield_per_RTK_comm" localSheetId="2">[15]Global!#REF!</definedName>
    <definedName name="total_yield_per_RTK_comm" localSheetId="26">[15]Global!#REF!</definedName>
    <definedName name="total_yield_per_RTK_comm">[15]Global!#REF!</definedName>
    <definedName name="total_yield_RTM_1985" localSheetId="4">[15]Global!#REF!</definedName>
    <definedName name="total_yield_RTM_1985" localSheetId="15">[15]Global!#REF!</definedName>
    <definedName name="total_yield_RTM_1985" localSheetId="22">[15]Global!#REF!</definedName>
    <definedName name="total_yield_RTM_1985" localSheetId="5">[15]Global!#REF!</definedName>
    <definedName name="total_yield_RTM_1985" localSheetId="9">[15]Global!#REF!</definedName>
    <definedName name="total_yield_RTM_1985" localSheetId="2">[15]Global!#REF!</definedName>
    <definedName name="total_yield_RTM_1985" localSheetId="26">[15]Global!#REF!</definedName>
    <definedName name="total_yield_RTM_1985">[15]Global!#REF!</definedName>
    <definedName name="total_yield_RTM_1986" localSheetId="4">[15]Global!#REF!</definedName>
    <definedName name="total_yield_RTM_1986" localSheetId="15">[15]Global!#REF!</definedName>
    <definedName name="total_yield_RTM_1986" localSheetId="22">[15]Global!#REF!</definedName>
    <definedName name="total_yield_RTM_1986" localSheetId="5">[15]Global!#REF!</definedName>
    <definedName name="total_yield_RTM_1986" localSheetId="9">[15]Global!#REF!</definedName>
    <definedName name="total_yield_RTM_1986" localSheetId="2">[15]Global!#REF!</definedName>
    <definedName name="total_yield_RTM_1986" localSheetId="26">[15]Global!#REF!</definedName>
    <definedName name="total_yield_RTM_1986">[15]Global!#REF!</definedName>
    <definedName name="total_yield_RTM_1987" localSheetId="4">[15]Global!#REF!</definedName>
    <definedName name="total_yield_RTM_1987" localSheetId="15">[15]Global!#REF!</definedName>
    <definedName name="total_yield_RTM_1987" localSheetId="22">[15]Global!#REF!</definedName>
    <definedName name="total_yield_RTM_1987" localSheetId="5">[15]Global!#REF!</definedName>
    <definedName name="total_yield_RTM_1987" localSheetId="9">[15]Global!#REF!</definedName>
    <definedName name="total_yield_RTM_1987" localSheetId="2">[15]Global!#REF!</definedName>
    <definedName name="total_yield_RTM_1987" localSheetId="26">[15]Global!#REF!</definedName>
    <definedName name="total_yield_RTM_1987">[15]Global!#REF!</definedName>
    <definedName name="total_yield_RTM_1988" localSheetId="4">[15]Global!#REF!</definedName>
    <definedName name="total_yield_RTM_1988" localSheetId="15">[15]Global!#REF!</definedName>
    <definedName name="total_yield_RTM_1988" localSheetId="22">[15]Global!#REF!</definedName>
    <definedName name="total_yield_RTM_1988" localSheetId="5">[15]Global!#REF!</definedName>
    <definedName name="total_yield_RTM_1988" localSheetId="9">[15]Global!#REF!</definedName>
    <definedName name="total_yield_RTM_1988" localSheetId="2">[15]Global!#REF!</definedName>
    <definedName name="total_yield_RTM_1988" localSheetId="26">[15]Global!#REF!</definedName>
    <definedName name="total_yield_RTM_1988">[15]Global!#REF!</definedName>
    <definedName name="total_yield_RTM_1989" localSheetId="4">[15]Global!#REF!</definedName>
    <definedName name="total_yield_RTM_1989" localSheetId="15">[15]Global!#REF!</definedName>
    <definedName name="total_yield_RTM_1989" localSheetId="22">[15]Global!#REF!</definedName>
    <definedName name="total_yield_RTM_1989" localSheetId="5">[15]Global!#REF!</definedName>
    <definedName name="total_yield_RTM_1989" localSheetId="9">[15]Global!#REF!</definedName>
    <definedName name="total_yield_RTM_1989" localSheetId="2">[15]Global!#REF!</definedName>
    <definedName name="total_yield_RTM_1989" localSheetId="26">[15]Global!#REF!</definedName>
    <definedName name="total_yield_RTM_1989">[15]Global!#REF!</definedName>
    <definedName name="total_yield_RTM_1990" localSheetId="4">[15]Global!#REF!</definedName>
    <definedName name="total_yield_RTM_1990" localSheetId="15">[15]Global!#REF!</definedName>
    <definedName name="total_yield_RTM_1990" localSheetId="22">[15]Global!#REF!</definedName>
    <definedName name="total_yield_RTM_1990" localSheetId="5">[15]Global!#REF!</definedName>
    <definedName name="total_yield_RTM_1990" localSheetId="9">[15]Global!#REF!</definedName>
    <definedName name="total_yield_RTM_1990" localSheetId="2">[15]Global!#REF!</definedName>
    <definedName name="total_yield_RTM_1990" localSheetId="26">[15]Global!#REF!</definedName>
    <definedName name="total_yield_RTM_1990">[15]Global!#REF!</definedName>
    <definedName name="total_yield_RTM_1991" localSheetId="4">[15]Global!#REF!</definedName>
    <definedName name="total_yield_RTM_1991" localSheetId="15">[15]Global!#REF!</definedName>
    <definedName name="total_yield_RTM_1991" localSheetId="22">[15]Global!#REF!</definedName>
    <definedName name="total_yield_RTM_1991" localSheetId="5">[15]Global!#REF!</definedName>
    <definedName name="total_yield_RTM_1991" localSheetId="9">[15]Global!#REF!</definedName>
    <definedName name="total_yield_RTM_1991" localSheetId="2">[15]Global!#REF!</definedName>
    <definedName name="total_yield_RTM_1991" localSheetId="26">[15]Global!#REF!</definedName>
    <definedName name="total_yield_RTM_1991">[15]Global!#REF!</definedName>
    <definedName name="total_yield_RTM_1992" localSheetId="4">[15]Global!#REF!</definedName>
    <definedName name="total_yield_RTM_1992" localSheetId="15">[15]Global!#REF!</definedName>
    <definedName name="total_yield_RTM_1992" localSheetId="22">[15]Global!#REF!</definedName>
    <definedName name="total_yield_RTM_1992" localSheetId="5">[15]Global!#REF!</definedName>
    <definedName name="total_yield_RTM_1992" localSheetId="9">[15]Global!#REF!</definedName>
    <definedName name="total_yield_RTM_1992" localSheetId="2">[15]Global!#REF!</definedName>
    <definedName name="total_yield_RTM_1992" localSheetId="26">[15]Global!#REF!</definedName>
    <definedName name="total_yield_RTM_1992">[15]Global!#REF!</definedName>
    <definedName name="total_yield_RTM_1993" localSheetId="4">[15]Global!#REF!</definedName>
    <definedName name="total_yield_RTM_1993" localSheetId="15">[15]Global!#REF!</definedName>
    <definedName name="total_yield_RTM_1993" localSheetId="22">[15]Global!#REF!</definedName>
    <definedName name="total_yield_RTM_1993" localSheetId="5">[15]Global!#REF!</definedName>
    <definedName name="total_yield_RTM_1993" localSheetId="9">[15]Global!#REF!</definedName>
    <definedName name="total_yield_RTM_1993" localSheetId="2">[15]Global!#REF!</definedName>
    <definedName name="total_yield_RTM_1993" localSheetId="26">[15]Global!#REF!</definedName>
    <definedName name="total_yield_RTM_1993">[15]Global!#REF!</definedName>
    <definedName name="total_yield_RTM_1994" localSheetId="4">[15]Global!#REF!</definedName>
    <definedName name="total_yield_RTM_1994" localSheetId="15">[15]Global!#REF!</definedName>
    <definedName name="total_yield_RTM_1994" localSheetId="22">[15]Global!#REF!</definedName>
    <definedName name="total_yield_RTM_1994" localSheetId="5">[15]Global!#REF!</definedName>
    <definedName name="total_yield_RTM_1994" localSheetId="9">[15]Global!#REF!</definedName>
    <definedName name="total_yield_RTM_1994" localSheetId="2">[15]Global!#REF!</definedName>
    <definedName name="total_yield_RTM_1994" localSheetId="26">[15]Global!#REF!</definedName>
    <definedName name="total_yield_RTM_1994">[15]Global!#REF!</definedName>
    <definedName name="total_yield_RTM_1995" localSheetId="4">[15]Global!#REF!</definedName>
    <definedName name="total_yield_RTM_1995" localSheetId="15">[15]Global!#REF!</definedName>
    <definedName name="total_yield_RTM_1995" localSheetId="22">[15]Global!#REF!</definedName>
    <definedName name="total_yield_RTM_1995" localSheetId="5">[15]Global!#REF!</definedName>
    <definedName name="total_yield_RTM_1995" localSheetId="9">[15]Global!#REF!</definedName>
    <definedName name="total_yield_RTM_1995" localSheetId="2">[15]Global!#REF!</definedName>
    <definedName name="total_yield_RTM_1995" localSheetId="26">[15]Global!#REF!</definedName>
    <definedName name="total_yield_RTM_1995">[15]Global!#REF!</definedName>
    <definedName name="total_yield_RTM_1996" localSheetId="4">[15]Global!#REF!</definedName>
    <definedName name="total_yield_RTM_1996" localSheetId="15">[15]Global!#REF!</definedName>
    <definedName name="total_yield_RTM_1996" localSheetId="22">[15]Global!#REF!</definedName>
    <definedName name="total_yield_RTM_1996" localSheetId="5">[15]Global!#REF!</definedName>
    <definedName name="total_yield_RTM_1996" localSheetId="9">[15]Global!#REF!</definedName>
    <definedName name="total_yield_RTM_1996" localSheetId="2">[15]Global!#REF!</definedName>
    <definedName name="total_yield_RTM_1996" localSheetId="26">[15]Global!#REF!</definedName>
    <definedName name="total_yield_RTM_1996">[15]Global!#REF!</definedName>
    <definedName name="total_yield_RTM_1997" localSheetId="4">[15]Global!#REF!</definedName>
    <definedName name="total_yield_RTM_1997" localSheetId="15">[15]Global!#REF!</definedName>
    <definedName name="total_yield_RTM_1997" localSheetId="22">[15]Global!#REF!</definedName>
    <definedName name="total_yield_RTM_1997" localSheetId="5">[15]Global!#REF!</definedName>
    <definedName name="total_yield_RTM_1997" localSheetId="9">[15]Global!#REF!</definedName>
    <definedName name="total_yield_RTM_1997" localSheetId="2">[15]Global!#REF!</definedName>
    <definedName name="total_yield_RTM_1997" localSheetId="26">[15]Global!#REF!</definedName>
    <definedName name="total_yield_RTM_1997">[15]Global!#REF!</definedName>
    <definedName name="total_yield_RTM_1998" localSheetId="4">[15]Global!#REF!</definedName>
    <definedName name="total_yield_RTM_1998" localSheetId="15">[15]Global!#REF!</definedName>
    <definedName name="total_yield_RTM_1998" localSheetId="22">[15]Global!#REF!</definedName>
    <definedName name="total_yield_RTM_1998" localSheetId="5">[15]Global!#REF!</definedName>
    <definedName name="total_yield_RTM_1998" localSheetId="9">[15]Global!#REF!</definedName>
    <definedName name="total_yield_RTM_1998" localSheetId="2">[15]Global!#REF!</definedName>
    <definedName name="total_yield_RTM_1998" localSheetId="26">[15]Global!#REF!</definedName>
    <definedName name="total_yield_RTM_1998">[15]Global!#REF!</definedName>
    <definedName name="total_yield_RTM_1999" localSheetId="4">[15]Global!#REF!</definedName>
    <definedName name="total_yield_RTM_1999" localSheetId="15">[15]Global!#REF!</definedName>
    <definedName name="total_yield_RTM_1999" localSheetId="22">[15]Global!#REF!</definedName>
    <definedName name="total_yield_RTM_1999" localSheetId="5">[15]Global!#REF!</definedName>
    <definedName name="total_yield_RTM_1999" localSheetId="9">[15]Global!#REF!</definedName>
    <definedName name="total_yield_RTM_1999" localSheetId="2">[15]Global!#REF!</definedName>
    <definedName name="total_yield_RTM_1999" localSheetId="26">[15]Global!#REF!</definedName>
    <definedName name="total_yield_RTM_1999">[15]Global!#REF!</definedName>
    <definedName name="total_yield_RTM_2000" localSheetId="4">[15]Global!#REF!</definedName>
    <definedName name="total_yield_RTM_2000" localSheetId="15">[15]Global!#REF!</definedName>
    <definedName name="total_yield_RTM_2000" localSheetId="22">[15]Global!#REF!</definedName>
    <definedName name="total_yield_RTM_2000" localSheetId="5">[15]Global!#REF!</definedName>
    <definedName name="total_yield_RTM_2000" localSheetId="9">[15]Global!#REF!</definedName>
    <definedName name="total_yield_RTM_2000" localSheetId="2">[15]Global!#REF!</definedName>
    <definedName name="total_yield_RTM_2000" localSheetId="26">[15]Global!#REF!</definedName>
    <definedName name="total_yield_RTM_2000">[15]Global!#REF!</definedName>
    <definedName name="total_yield_RTM_2001" localSheetId="4">[15]Global!#REF!</definedName>
    <definedName name="total_yield_RTM_2001" localSheetId="15">[15]Global!#REF!</definedName>
    <definedName name="total_yield_RTM_2001" localSheetId="22">[15]Global!#REF!</definedName>
    <definedName name="total_yield_RTM_2001" localSheetId="5">[15]Global!#REF!</definedName>
    <definedName name="total_yield_RTM_2001" localSheetId="9">[15]Global!#REF!</definedName>
    <definedName name="total_yield_RTM_2001" localSheetId="2">[15]Global!#REF!</definedName>
    <definedName name="total_yield_RTM_2001" localSheetId="26">[15]Global!#REF!</definedName>
    <definedName name="total_yield_RTM_2001">[15]Global!#REF!</definedName>
    <definedName name="total_yield_RTM_2002" localSheetId="4">[15]Global!#REF!</definedName>
    <definedName name="total_yield_RTM_2002" localSheetId="15">[15]Global!#REF!</definedName>
    <definedName name="total_yield_RTM_2002" localSheetId="22">[15]Global!#REF!</definedName>
    <definedName name="total_yield_RTM_2002" localSheetId="5">[15]Global!#REF!</definedName>
    <definedName name="total_yield_RTM_2002" localSheetId="9">[15]Global!#REF!</definedName>
    <definedName name="total_yield_RTM_2002" localSheetId="2">[15]Global!#REF!</definedName>
    <definedName name="total_yield_RTM_2002" localSheetId="26">[15]Global!#REF!</definedName>
    <definedName name="total_yield_RTM_2002">[15]Global!#REF!</definedName>
    <definedName name="total_yield_RTM_2003" localSheetId="4">[15]Global!#REF!</definedName>
    <definedName name="total_yield_RTM_2003" localSheetId="15">[15]Global!#REF!</definedName>
    <definedName name="total_yield_RTM_2003" localSheetId="22">[15]Global!#REF!</definedName>
    <definedName name="total_yield_RTM_2003" localSheetId="5">[15]Global!#REF!</definedName>
    <definedName name="total_yield_RTM_2003" localSheetId="9">[15]Global!#REF!</definedName>
    <definedName name="total_yield_RTM_2003" localSheetId="2">[15]Global!#REF!</definedName>
    <definedName name="total_yield_RTM_2003" localSheetId="26">[15]Global!#REF!</definedName>
    <definedName name="total_yield_RTM_2003">[15]Global!#REF!</definedName>
    <definedName name="total_yield_RTM_2004" localSheetId="4">[15]Global!#REF!</definedName>
    <definedName name="total_yield_RTM_2004" localSheetId="15">[15]Global!#REF!</definedName>
    <definedName name="total_yield_RTM_2004" localSheetId="22">[15]Global!#REF!</definedName>
    <definedName name="total_yield_RTM_2004" localSheetId="5">[15]Global!#REF!</definedName>
    <definedName name="total_yield_RTM_2004" localSheetId="9">[15]Global!#REF!</definedName>
    <definedName name="total_yield_RTM_2004" localSheetId="2">[15]Global!#REF!</definedName>
    <definedName name="total_yield_RTM_2004" localSheetId="26">[15]Global!#REF!</definedName>
    <definedName name="total_yield_RTM_2004">[15]Global!#REF!</definedName>
    <definedName name="total_yield_RTM_2005" localSheetId="4">[15]Global!#REF!</definedName>
    <definedName name="total_yield_RTM_2005" localSheetId="15">[15]Global!#REF!</definedName>
    <definedName name="total_yield_RTM_2005" localSheetId="22">[15]Global!#REF!</definedName>
    <definedName name="total_yield_RTM_2005" localSheetId="5">[15]Global!#REF!</definedName>
    <definedName name="total_yield_RTM_2005" localSheetId="9">[15]Global!#REF!</definedName>
    <definedName name="total_yield_RTM_2005" localSheetId="2">[15]Global!#REF!</definedName>
    <definedName name="total_yield_RTM_2005" localSheetId="26">[15]Global!#REF!</definedName>
    <definedName name="total_yield_RTM_2005">[15]Global!#REF!</definedName>
    <definedName name="total_yield_RTM_2006" localSheetId="4">[15]Global!#REF!</definedName>
    <definedName name="total_yield_RTM_2006" localSheetId="15">[15]Global!#REF!</definedName>
    <definedName name="total_yield_RTM_2006" localSheetId="22">[15]Global!#REF!</definedName>
    <definedName name="total_yield_RTM_2006" localSheetId="5">[15]Global!#REF!</definedName>
    <definedName name="total_yield_RTM_2006" localSheetId="9">[15]Global!#REF!</definedName>
    <definedName name="total_yield_RTM_2006" localSheetId="2">[15]Global!#REF!</definedName>
    <definedName name="total_yield_RTM_2006" localSheetId="26">[15]Global!#REF!</definedName>
    <definedName name="total_yield_RTM_2006">[15]Global!#REF!</definedName>
    <definedName name="total_yield_RTM_2007" localSheetId="4">[15]Global!#REF!</definedName>
    <definedName name="total_yield_RTM_2007" localSheetId="15">[15]Global!#REF!</definedName>
    <definedName name="total_yield_RTM_2007" localSheetId="22">[15]Global!#REF!</definedName>
    <definedName name="total_yield_RTM_2007" localSheetId="5">[15]Global!#REF!</definedName>
    <definedName name="total_yield_RTM_2007" localSheetId="9">[15]Global!#REF!</definedName>
    <definedName name="total_yield_RTM_2007" localSheetId="2">[15]Global!#REF!</definedName>
    <definedName name="total_yield_RTM_2007" localSheetId="26">[15]Global!#REF!</definedName>
    <definedName name="total_yield_RTM_2007">[15]Global!#REF!</definedName>
    <definedName name="total_yield_RTM_2008" localSheetId="4">[15]Global!#REF!</definedName>
    <definedName name="total_yield_RTM_2008" localSheetId="15">[15]Global!#REF!</definedName>
    <definedName name="total_yield_RTM_2008" localSheetId="22">[15]Global!#REF!</definedName>
    <definedName name="total_yield_RTM_2008" localSheetId="5">[15]Global!#REF!</definedName>
    <definedName name="total_yield_RTM_2008" localSheetId="9">[15]Global!#REF!</definedName>
    <definedName name="total_yield_RTM_2008" localSheetId="2">[15]Global!#REF!</definedName>
    <definedName name="total_yield_RTM_2008" localSheetId="26">[15]Global!#REF!</definedName>
    <definedName name="total_yield_RTM_2008">[15]Global!#REF!</definedName>
    <definedName name="total_yield_RTM_2009" localSheetId="4">[15]Global!#REF!</definedName>
    <definedName name="total_yield_RTM_2009" localSheetId="15">[15]Global!#REF!</definedName>
    <definedName name="total_yield_RTM_2009" localSheetId="22">[15]Global!#REF!</definedName>
    <definedName name="total_yield_RTM_2009" localSheetId="5">[15]Global!#REF!</definedName>
    <definedName name="total_yield_RTM_2009" localSheetId="9">[15]Global!#REF!</definedName>
    <definedName name="total_yield_RTM_2009" localSheetId="2">[15]Global!#REF!</definedName>
    <definedName name="total_yield_RTM_2009" localSheetId="26">[15]Global!#REF!</definedName>
    <definedName name="total_yield_RTM_2009">[15]Global!#REF!</definedName>
    <definedName name="total_yield_RTM_2010" localSheetId="4">[15]Global!#REF!</definedName>
    <definedName name="total_yield_RTM_2010" localSheetId="15">[15]Global!#REF!</definedName>
    <definedName name="total_yield_RTM_2010" localSheetId="22">[15]Global!#REF!</definedName>
    <definedName name="total_yield_RTM_2010" localSheetId="5">[15]Global!#REF!</definedName>
    <definedName name="total_yield_RTM_2010" localSheetId="9">[15]Global!#REF!</definedName>
    <definedName name="total_yield_RTM_2010" localSheetId="2">[15]Global!#REF!</definedName>
    <definedName name="total_yield_RTM_2010" localSheetId="26">[15]Global!#REF!</definedName>
    <definedName name="total_yield_RTM_2010">[15]Global!#REF!</definedName>
    <definedName name="total_yield_RTM_comm" localSheetId="4">[15]Global!#REF!</definedName>
    <definedName name="total_yield_RTM_comm" localSheetId="15">[15]Global!#REF!</definedName>
    <definedName name="total_yield_RTM_comm" localSheetId="22">[15]Global!#REF!</definedName>
    <definedName name="total_yield_RTM_comm" localSheetId="5">[15]Global!#REF!</definedName>
    <definedName name="total_yield_RTM_comm" localSheetId="9">[15]Global!#REF!</definedName>
    <definedName name="total_yield_RTM_comm" localSheetId="2">[15]Global!#REF!</definedName>
    <definedName name="total_yield_RTM_comm" localSheetId="26">[15]Global!#REF!</definedName>
    <definedName name="total_yield_RTM_comm">[15]Global!#REF!</definedName>
    <definedName name="TotalDBArea" localSheetId="4">'[11]A table'!$AM$2:$DP$9,'[11]A table'!$AM$16,'[11]A table'!$AM$20:$AU$21,'[11]A table'!#REF!,'[11]A table'!#REF!,'[11]A table'!#REF!,'[11]A table'!#REF!</definedName>
    <definedName name="TotalDBArea" localSheetId="15">'[11]A table'!$AM$2:$DP$9,'[11]A table'!$AM$16,'[11]A table'!$AM$20:$AU$21,'[11]A table'!#REF!,'[11]A table'!#REF!,'[11]A table'!#REF!,'[11]A table'!#REF!</definedName>
    <definedName name="TotalDBArea" localSheetId="22">'[11]A table'!$AM$2:$DP$9,'[11]A table'!$AM$16,'[11]A table'!$AM$20:$AU$21,'[11]A table'!#REF!,'[11]A table'!#REF!,'[11]A table'!#REF!,'[11]A table'!#REF!</definedName>
    <definedName name="TotalDBArea" localSheetId="5">'[11]A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6">'[11]A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5">#REF!</definedName>
    <definedName name="TPROF" localSheetId="22">#REF!</definedName>
    <definedName name="TPROF" localSheetId="5">#REF!</definedName>
    <definedName name="TPROF" localSheetId="9">#REF!</definedName>
    <definedName name="TPROF" localSheetId="2">#REF!</definedName>
    <definedName name="TPROF" localSheetId="26">#REF!</definedName>
    <definedName name="TPROF">#REF!</definedName>
    <definedName name="Travel_Retail___USWHS5" localSheetId="4">#REF!</definedName>
    <definedName name="Travel_Retail___USWHS5" localSheetId="15">#REF!</definedName>
    <definedName name="Travel_Retail___USWHS5" localSheetId="22">#REF!</definedName>
    <definedName name="Travel_Retail___USWHS5" localSheetId="5">#REF!</definedName>
    <definedName name="Travel_Retail___USWHS5" localSheetId="9">#REF!</definedName>
    <definedName name="Travel_Retail___USWHS5" localSheetId="2">#REF!</definedName>
    <definedName name="Travel_Retail___USWHS5" localSheetId="26">#REF!</definedName>
    <definedName name="Travel_Retail___USWHS5">#REF!</definedName>
    <definedName name="turnover" localSheetId="4">'[3]DCF old'!#REF!</definedName>
    <definedName name="turnover" localSheetId="15">'[3]DCF old'!#REF!</definedName>
    <definedName name="turnover" localSheetId="22">'[3]DCF old'!#REF!</definedName>
    <definedName name="turnover" localSheetId="5">'[3]DCF old'!#REF!</definedName>
    <definedName name="turnover" localSheetId="9">'[3]DCF old'!#REF!</definedName>
    <definedName name="turnover" localSheetId="2">'[3]DCF old'!#REF!</definedName>
    <definedName name="turnover" localSheetId="26">'[3]DCF old'!#REF!</definedName>
    <definedName name="turnover">'[3]DCF old'!#REF!</definedName>
    <definedName name="TypeOfTable">"Industry"</definedName>
    <definedName name="u" localSheetId="4">#REF!</definedName>
    <definedName name="u" localSheetId="15">#REF!</definedName>
    <definedName name="u" localSheetId="22">#REF!</definedName>
    <definedName name="u" localSheetId="5">#REF!</definedName>
    <definedName name="u" localSheetId="9">#REF!</definedName>
    <definedName name="u" localSheetId="2">#REF!</definedName>
    <definedName name="u" localSheetId="26">#REF!</definedName>
    <definedName name="u">#REF!</definedName>
    <definedName name="UK" localSheetId="4">#REF!</definedName>
    <definedName name="UK" localSheetId="15">#REF!</definedName>
    <definedName name="UK" localSheetId="22">#REF!</definedName>
    <definedName name="UK" localSheetId="5">#REF!</definedName>
    <definedName name="UK" localSheetId="9">#REF!</definedName>
    <definedName name="UK" localSheetId="2">#REF!</definedName>
    <definedName name="UK" localSheetId="26">#REF!</definedName>
    <definedName name="UK">#REF!</definedName>
    <definedName name="UK_w" localSheetId="4">#REF!</definedName>
    <definedName name="UK_w" localSheetId="15">#REF!</definedName>
    <definedName name="UK_w" localSheetId="22">#REF!</definedName>
    <definedName name="UK_w" localSheetId="5">#REF!</definedName>
    <definedName name="UK_w" localSheetId="9">#REF!</definedName>
    <definedName name="UK_w" localSheetId="2">#REF!</definedName>
    <definedName name="UK_w" localSheetId="26">#REF!</definedName>
    <definedName name="UK_w">#REF!</definedName>
    <definedName name="unisum" localSheetId="4">#REF!</definedName>
    <definedName name="unisum" localSheetId="15">#REF!</definedName>
    <definedName name="unisum" localSheetId="22">#REF!</definedName>
    <definedName name="unisum" localSheetId="5">#REF!</definedName>
    <definedName name="unisum" localSheetId="9">#REF!</definedName>
    <definedName name="unisum" localSheetId="2">#REF!</definedName>
    <definedName name="unisum" localSheetId="26">#REF!</definedName>
    <definedName name="unisum">#REF!</definedName>
    <definedName name="unit" localSheetId="4">#REF!</definedName>
    <definedName name="unit" localSheetId="15">#REF!</definedName>
    <definedName name="unit" localSheetId="22">#REF!</definedName>
    <definedName name="unit" localSheetId="5">#REF!</definedName>
    <definedName name="unit" localSheetId="9">#REF!</definedName>
    <definedName name="unit" localSheetId="2">#REF!</definedName>
    <definedName name="unit" localSheetId="26">#REF!</definedName>
    <definedName name="unit">#REF!</definedName>
    <definedName name="UNITS" localSheetId="4">#REF!</definedName>
    <definedName name="UNITS" localSheetId="15">#REF!</definedName>
    <definedName name="UNITS" localSheetId="22">#REF!</definedName>
    <definedName name="UNITS" localSheetId="5">#REF!</definedName>
    <definedName name="UNITS" localSheetId="9">#REF!</definedName>
    <definedName name="UNITS" localSheetId="2">#REF!</definedName>
    <definedName name="UNITS" localSheetId="26">#REF!</definedName>
    <definedName name="UNITS">#REF!</definedName>
    <definedName name="Unrestricted_equity" localSheetId="4">#REF!</definedName>
    <definedName name="Unrestricted_equity" localSheetId="15">#REF!</definedName>
    <definedName name="Unrestricted_equity" localSheetId="22">#REF!</definedName>
    <definedName name="Unrestricted_equity" localSheetId="5">#REF!</definedName>
    <definedName name="Unrestricted_equity" localSheetId="9">#REF!</definedName>
    <definedName name="Unrestricted_equity" localSheetId="2">#REF!</definedName>
    <definedName name="Unrestricted_equity" localSheetId="26">#REF!</definedName>
    <definedName name="Unrestricted_equity">#REF!</definedName>
    <definedName name="Untaxed_reserves" localSheetId="4">#REF!</definedName>
    <definedName name="Untaxed_reserves" localSheetId="15">#REF!</definedName>
    <definedName name="Untaxed_reserves" localSheetId="22">#REF!</definedName>
    <definedName name="Untaxed_reserves" localSheetId="5">#REF!</definedName>
    <definedName name="Untaxed_reserves" localSheetId="9">#REF!</definedName>
    <definedName name="Untaxed_reserves" localSheetId="2">#REF!</definedName>
    <definedName name="Untaxed_reserves" localSheetId="26">#REF!</definedName>
    <definedName name="Untaxed_reserves">#REF!</definedName>
    <definedName name="UpdateTable" localSheetId="4">#REF!</definedName>
    <definedName name="UpdateTable" localSheetId="15">#REF!</definedName>
    <definedName name="UpdateTable" localSheetId="22">#REF!</definedName>
    <definedName name="UpdateTable" localSheetId="5">#REF!</definedName>
    <definedName name="UpdateTable" localSheetId="9">#REF!</definedName>
    <definedName name="UpdateTable" localSheetId="2">#REF!</definedName>
    <definedName name="UpdateTable" localSheetId="26">#REF!</definedName>
    <definedName name="UpdateTable">#REF!</definedName>
    <definedName name="UppfTabell" localSheetId="4">#REF!</definedName>
    <definedName name="UppfTabell" localSheetId="15">#REF!</definedName>
    <definedName name="UppfTabell" localSheetId="22">#REF!</definedName>
    <definedName name="UppfTabell" localSheetId="5">#REF!</definedName>
    <definedName name="UppfTabell" localSheetId="9">#REF!</definedName>
    <definedName name="UppfTabell" localSheetId="2">#REF!</definedName>
    <definedName name="UppfTabell" localSheetId="26">#REF!</definedName>
    <definedName name="UppfTabell">#REF!</definedName>
    <definedName name="USD">[2]CCY!$E$762</definedName>
    <definedName name="v" localSheetId="4">#REF!</definedName>
    <definedName name="v" localSheetId="15">#REF!</definedName>
    <definedName name="v" localSheetId="22">#REF!</definedName>
    <definedName name="v" localSheetId="5">#REF!</definedName>
    <definedName name="v" localSheetId="9">#REF!</definedName>
    <definedName name="v" localSheetId="2">#REF!</definedName>
    <definedName name="v" localSheetId="26">#REF!</definedName>
    <definedName name="v">#REF!</definedName>
    <definedName name="va" localSheetId="4">#REF!</definedName>
    <definedName name="va" localSheetId="15">#REF!</definedName>
    <definedName name="va" localSheetId="22">#REF!</definedName>
    <definedName name="va" localSheetId="5">#REF!</definedName>
    <definedName name="va" localSheetId="9">#REF!</definedName>
    <definedName name="va" localSheetId="2">#REF!</definedName>
    <definedName name="va" localSheetId="26">#REF!</definedName>
    <definedName name="va">#REF!</definedName>
    <definedName name="val_sum" localSheetId="4">#REF!</definedName>
    <definedName name="val_sum" localSheetId="15">#REF!</definedName>
    <definedName name="val_sum" localSheetId="22">#REF!</definedName>
    <definedName name="val_sum" localSheetId="5">#REF!</definedName>
    <definedName name="val_sum" localSheetId="9">#REF!</definedName>
    <definedName name="val_sum" localSheetId="2">#REF!</definedName>
    <definedName name="val_sum" localSheetId="26">#REF!</definedName>
    <definedName name="val_sum">#REF!</definedName>
    <definedName name="VALID_FORMATS" localSheetId="4">#REF!</definedName>
    <definedName name="VALID_FORMATS" localSheetId="15">#REF!</definedName>
    <definedName name="VALID_FORMATS" localSheetId="22">#REF!</definedName>
    <definedName name="VALID_FORMATS" localSheetId="5">#REF!</definedName>
    <definedName name="VALID_FORMATS" localSheetId="9">#REF!</definedName>
    <definedName name="VALID_FORMATS" localSheetId="2">#REF!</definedName>
    <definedName name="VALID_FORMATS" localSheetId="26">#REF!</definedName>
    <definedName name="VALID_FORMATS">#REF!</definedName>
    <definedName name="Valuation" localSheetId="4">#REF!</definedName>
    <definedName name="Valuation" localSheetId="15">#REF!</definedName>
    <definedName name="Valuation" localSheetId="22">#REF!</definedName>
    <definedName name="Valuation" localSheetId="5">#REF!</definedName>
    <definedName name="Valuation" localSheetId="9">#REF!</definedName>
    <definedName name="Valuation" localSheetId="2">#REF!</definedName>
    <definedName name="Valuation" localSheetId="26">#REF!</definedName>
    <definedName name="Valuation">#REF!</definedName>
    <definedName name="Value_of_Firm">[8]DCF_VDF!$C$58:$BZ$58</definedName>
    <definedName name="Value_of_Unconsol._Subs">[8]DCF_VDF!$C$34:$BL$34</definedName>
    <definedName name="Value_per_share">[8]DCF_VDF!$C$39:$AZ$39</definedName>
    <definedName name="VÄRDE">[4]Börskurser!$B$119</definedName>
    <definedName name="Variation_in_other_provisions" localSheetId="4">#REF!</definedName>
    <definedName name="Variation_in_other_provisions" localSheetId="15">#REF!</definedName>
    <definedName name="Variation_in_other_provisions" localSheetId="22">#REF!</definedName>
    <definedName name="Variation_in_other_provisions" localSheetId="5">#REF!</definedName>
    <definedName name="Variation_in_other_provisions" localSheetId="9">#REF!</definedName>
    <definedName name="Variation_in_other_provisions" localSheetId="2">#REF!</definedName>
    <definedName name="Variation_in_other_provisions" localSheetId="26">#REF!</definedName>
    <definedName name="Variation_in_other_provisions">#REF!</definedName>
    <definedName name="Variation_in_Pension_Provisions" localSheetId="4">#REF!</definedName>
    <definedName name="Variation_in_Pension_Provisions" localSheetId="15">#REF!</definedName>
    <definedName name="Variation_in_Pension_Provisions" localSheetId="22">#REF!</definedName>
    <definedName name="Variation_in_Pension_Provisions" localSheetId="5">#REF!</definedName>
    <definedName name="Variation_in_Pension_Provisions" localSheetId="9">#REF!</definedName>
    <definedName name="Variation_in_Pension_Provisions" localSheetId="2">#REF!</definedName>
    <definedName name="Variation_in_Pension_Provisions" localSheetId="26">#REF!</definedName>
    <definedName name="Variation_in_Pension_Provisions">#REF!</definedName>
    <definedName name="Variation_Special_reserve" localSheetId="4">#REF!</definedName>
    <definedName name="Variation_Special_reserve" localSheetId="15">#REF!</definedName>
    <definedName name="Variation_Special_reserve" localSheetId="22">#REF!</definedName>
    <definedName name="Variation_Special_reserve" localSheetId="5">#REF!</definedName>
    <definedName name="Variation_Special_reserve" localSheetId="9">#REF!</definedName>
    <definedName name="Variation_Special_reserve" localSheetId="2">#REF!</definedName>
    <definedName name="Variation_Special_reserve" localSheetId="26">#REF!</definedName>
    <definedName name="Variation_Special_reserve">#REF!</definedName>
    <definedName name="vdf_lookup_table">'[9]VDF data'!$A$1:$FW$937</definedName>
    <definedName name="version" localSheetId="4">#REF!</definedName>
    <definedName name="version" localSheetId="15">#REF!</definedName>
    <definedName name="version" localSheetId="22">#REF!</definedName>
    <definedName name="version" localSheetId="5">#REF!</definedName>
    <definedName name="version" localSheetId="9">#REF!</definedName>
    <definedName name="version" localSheetId="2">#REF!</definedName>
    <definedName name="version" localSheetId="26">#REF!</definedName>
    <definedName name="version">#REF!</definedName>
    <definedName name="vite" localSheetId="4">[4]Börskurser!#REF!</definedName>
    <definedName name="vite" localSheetId="15">[4]Börskurser!#REF!</definedName>
    <definedName name="vite" localSheetId="22">[4]Börskurser!#REF!</definedName>
    <definedName name="vite" localSheetId="5">[4]Börskurser!#REF!</definedName>
    <definedName name="vite" localSheetId="9">[4]Börskurser!#REF!</definedName>
    <definedName name="vite" localSheetId="2">[4]Börskurser!#REF!</definedName>
    <definedName name="vite" localSheetId="26">[4]Börskurser!#REF!</definedName>
    <definedName name="vite">[4]Börskurser!#REF!</definedName>
    <definedName name="vol00">'[5]BUSINESS AREAS'!$V$69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5">'[3]DCF old'!#REF!</definedName>
    <definedName name="wacc_old" localSheetId="22">'[3]DCF old'!#REF!</definedName>
    <definedName name="wacc_old" localSheetId="5">'[3]DCF old'!#REF!</definedName>
    <definedName name="wacc_old" localSheetId="9">'[3]DCF old'!#REF!</definedName>
    <definedName name="wacc_old" localSheetId="2">'[3]DCF old'!#REF!</definedName>
    <definedName name="wacc_old" localSheetId="26">'[3]DCF old'!#REF!</definedName>
    <definedName name="wacc_old">'[3]DCF old'!#REF!</definedName>
    <definedName name="WACC_option" localSheetId="4">#REF!</definedName>
    <definedName name="WACC_option" localSheetId="15">#REF!</definedName>
    <definedName name="WACC_option" localSheetId="22">#REF!</definedName>
    <definedName name="WACC_option" localSheetId="5">#REF!</definedName>
    <definedName name="WACC_option" localSheetId="9">#REF!</definedName>
    <definedName name="WACC_option" localSheetId="2">#REF!</definedName>
    <definedName name="WACC_option" localSheetId="26">#REF!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5">[8]WACC_VDF!#REF!</definedName>
    <definedName name="WACC_P_8" localSheetId="22">[8]WACC_VDF!#REF!</definedName>
    <definedName name="WACC_P_8" localSheetId="5">[8]WACC_VDF!#REF!</definedName>
    <definedName name="WACC_P_8" localSheetId="9">[8]WACC_VDF!#REF!</definedName>
    <definedName name="WACC_P_8" localSheetId="2">[8]WACC_VDF!#REF!</definedName>
    <definedName name="WACC_P_8" localSheetId="26">[8]WACC_VDF!#REF!</definedName>
    <definedName name="WACC_P_8">[8]WACC_VDF!#REF!</definedName>
    <definedName name="WACC_P_9">[8]WACC_VDF!$U$12</definedName>
    <definedName name="wacc2">'[3]DCF old'!$E$44</definedName>
    <definedName name="Wages_incl_soc.costs" localSheetId="4">#REF!</definedName>
    <definedName name="Wages_incl_soc.costs" localSheetId="15">#REF!</definedName>
    <definedName name="Wages_incl_soc.costs" localSheetId="22">#REF!</definedName>
    <definedName name="Wages_incl_soc.costs" localSheetId="5">#REF!</definedName>
    <definedName name="Wages_incl_soc.costs" localSheetId="9">#REF!</definedName>
    <definedName name="Wages_incl_soc.costs" localSheetId="2">#REF!</definedName>
    <definedName name="Wages_incl_soc.costs" localSheetId="26">#REF!</definedName>
    <definedName name="Wages_incl_soc.costs">#REF!</definedName>
    <definedName name="WARRANTSYE" localSheetId="4">'[11]A table'!#REF!</definedName>
    <definedName name="WARRANTSYE" localSheetId="15">'[11]A table'!#REF!</definedName>
    <definedName name="WARRANTSYE" localSheetId="22">'[11]A table'!#REF!</definedName>
    <definedName name="WARRANTSYE" localSheetId="5">'[11]A table'!#REF!</definedName>
    <definedName name="WARRANTSYE" localSheetId="9">'[11]A table'!#REF!</definedName>
    <definedName name="WARRANTSYE" localSheetId="2">'[11]A table'!#REF!</definedName>
    <definedName name="WARRANTSYE" localSheetId="26">'[11]A table'!#REF!</definedName>
    <definedName name="WARRANTSYE">'[11]A table'!#REF!</definedName>
    <definedName name="wc_00" localSheetId="4">#REF!</definedName>
    <definedName name="wc_00" localSheetId="15">#REF!</definedName>
    <definedName name="wc_00" localSheetId="22">#REF!</definedName>
    <definedName name="wc_00" localSheetId="5">#REF!</definedName>
    <definedName name="wc_00" localSheetId="9">#REF!</definedName>
    <definedName name="wc_00" localSheetId="2">#REF!</definedName>
    <definedName name="wc_00" localSheetId="26">#REF!</definedName>
    <definedName name="wc_00">#REF!</definedName>
    <definedName name="wc_01">[1]CASINO2!$U$570</definedName>
    <definedName name="wc_02">[1]CASINO2!$V$570</definedName>
    <definedName name="wc_03">[1]CASINO2!$W$570</definedName>
    <definedName name="wc_99" localSheetId="4">#REF!</definedName>
    <definedName name="wc_99" localSheetId="15">#REF!</definedName>
    <definedName name="wc_99" localSheetId="22">#REF!</definedName>
    <definedName name="wc_99" localSheetId="5">#REF!</definedName>
    <definedName name="wc_99" localSheetId="9">#REF!</definedName>
    <definedName name="wc_99" localSheetId="2">#REF!</definedName>
    <definedName name="wc_99" localSheetId="26">#REF!</definedName>
    <definedName name="wc_99">#REF!</definedName>
    <definedName name="wc_chg" localSheetId="4">'[3]DCF old'!#REF!</definedName>
    <definedName name="wc_chg" localSheetId="15">'[3]DCF old'!#REF!</definedName>
    <definedName name="wc_chg" localSheetId="22">'[3]DCF old'!#REF!</definedName>
    <definedName name="wc_chg" localSheetId="5">'[3]DCF old'!#REF!</definedName>
    <definedName name="wc_chg" localSheetId="9">'[3]DCF old'!#REF!</definedName>
    <definedName name="wc_chg" localSheetId="2">'[3]DCF old'!#REF!</definedName>
    <definedName name="wc_chg" localSheetId="26">'[3]DCF old'!#REF!</definedName>
    <definedName name="wc_chg">'[3]DCF old'!#REF!</definedName>
    <definedName name="wc_inv_chg">'[3]DCF old'!$I$18:$U$18</definedName>
    <definedName name="wc_s00" localSheetId="4">#REF!</definedName>
    <definedName name="wc_s00" localSheetId="15">#REF!</definedName>
    <definedName name="wc_s00" localSheetId="22">#REF!</definedName>
    <definedName name="wc_s00" localSheetId="5">#REF!</definedName>
    <definedName name="wc_s00" localSheetId="9">#REF!</definedName>
    <definedName name="wc_s00" localSheetId="2">#REF!</definedName>
    <definedName name="wc_s00" localSheetId="26">#REF!</definedName>
    <definedName name="wc_s00">#REF!</definedName>
    <definedName name="wc_s01" localSheetId="4">#REF!</definedName>
    <definedName name="wc_s01" localSheetId="15">#REF!</definedName>
    <definedName name="wc_s01" localSheetId="22">#REF!</definedName>
    <definedName name="wc_s01" localSheetId="5">#REF!</definedName>
    <definedName name="wc_s01" localSheetId="9">#REF!</definedName>
    <definedName name="wc_s01" localSheetId="2">#REF!</definedName>
    <definedName name="wc_s01" localSheetId="26">#REF!</definedName>
    <definedName name="wc_s01">#REF!</definedName>
    <definedName name="wc_s02" localSheetId="4">#REF!</definedName>
    <definedName name="wc_s02" localSheetId="15">#REF!</definedName>
    <definedName name="wc_s02" localSheetId="22">#REF!</definedName>
    <definedName name="wc_s02" localSheetId="5">#REF!</definedName>
    <definedName name="wc_s02" localSheetId="9">#REF!</definedName>
    <definedName name="wc_s02" localSheetId="2">#REF!</definedName>
    <definedName name="wc_s02" localSheetId="26">#REF!</definedName>
    <definedName name="wc_s02">#REF!</definedName>
    <definedName name="wc_s03">[1]CASINO2!$W$571</definedName>
    <definedName name="wc_s99" localSheetId="4">#REF!</definedName>
    <definedName name="wc_s99" localSheetId="15">#REF!</definedName>
    <definedName name="wc_s99" localSheetId="22">#REF!</definedName>
    <definedName name="wc_s99" localSheetId="5">#REF!</definedName>
    <definedName name="wc_s99" localSheetId="9">#REF!</definedName>
    <definedName name="wc_s99" localSheetId="2">#REF!</definedName>
    <definedName name="wc_s99" localSheetId="26">#REF!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5">#REF!</definedName>
    <definedName name="xp_choose_report" localSheetId="22">#REF!</definedName>
    <definedName name="xp_choose_report" localSheetId="5">#REF!</definedName>
    <definedName name="xp_choose_report" localSheetId="9">#REF!</definedName>
    <definedName name="xp_choose_report" localSheetId="2">#REF!</definedName>
    <definedName name="xp_choose_report" localSheetId="26">#REF!</definedName>
    <definedName name="xp_choose_report">#REF!</definedName>
    <definedName name="xp_choose_report_adr" localSheetId="4">#REF!</definedName>
    <definedName name="xp_choose_report_adr" localSheetId="15">#REF!</definedName>
    <definedName name="xp_choose_report_adr" localSheetId="22">#REF!</definedName>
    <definedName name="xp_choose_report_adr" localSheetId="5">#REF!</definedName>
    <definedName name="xp_choose_report_adr" localSheetId="9">#REF!</definedName>
    <definedName name="xp_choose_report_adr" localSheetId="2">#REF!</definedName>
    <definedName name="xp_choose_report_adr" localSheetId="26">#REF!</definedName>
    <definedName name="xp_choose_report_adr">#REF!</definedName>
    <definedName name="xp_ExportFinKeys" localSheetId="4">[3]Export!#REF!</definedName>
    <definedName name="xp_ExportFinKeys" localSheetId="15">[3]Export!#REF!</definedName>
    <definedName name="xp_ExportFinKeys" localSheetId="22">[3]Export!#REF!</definedName>
    <definedName name="xp_ExportFinKeys" localSheetId="5">[3]Export!#REF!</definedName>
    <definedName name="xp_ExportFinKeys" localSheetId="9">[3]Export!#REF!</definedName>
    <definedName name="xp_ExportFinKeys" localSheetId="2">[3]Export!#REF!</definedName>
    <definedName name="xp_ExportFinKeys" localSheetId="26">[3]Export!#REF!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5">'[3]DCF old'!$H$1:$U$1,'[3]DCF old'!$H$9:$U$10,'[3]DCF old'!$H$12:$U$14,'[3]DCF old'!$H$16:$U$20,'[3]DCF old'!$H$25:$U$40,'[3]DCF old'!#REF!,'[3]DCF old'!#REF!,'[3]DCF old'!#REF!,'[3]DCF old'!#REF!,'[3]DCF old'!#REF!</definedName>
    <definedName name="xp_FinancialData" localSheetId="22">'[3]DCF old'!$H$1:$U$1,'[3]DCF old'!$H$9:$U$10,'[3]DCF old'!$H$12:$U$14,'[3]DCF old'!$H$16:$U$20,'[3]DCF old'!$H$25:$U$40,'[3]DCF old'!#REF!,'[3]DCF old'!#REF!,'[3]DCF old'!#REF!,'[3]DCF old'!#REF!,'[3]DCF old'!#REF!</definedName>
    <definedName name="xp_FinancialData" localSheetId="5">'[3]DCF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6">'[3]DCF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5">'[3]DCF old'!$H$1:$U$1,'[3]DCF old'!#REF!,'[3]DCF old'!#REF!,'[3]DCF old'!#REF!,'[3]DCF old'!#REF!,'[3]DCF old'!#REF!,'[3]DCF old'!#REF!,'[3]DCF old'!#REF!,'[3]DCF old'!#REF!,'[3]DCF old'!#REF!,'[3]DCF old'!#REF!,'[3]DCF old'!#REF!,'[3]DCF old'!#REF!,'[3]DCF old'!#REF!</definedName>
    <definedName name="xp_FinancialKeys" localSheetId="22">'[3]DCF old'!$H$1:$U$1,'[3]DCF old'!#REF!,'[3]DCF old'!#REF!,'[3]DCF old'!#REF!,'[3]DCF old'!#REF!,'[3]DCF old'!#REF!,'[3]DCF old'!#REF!,'[3]DCF old'!#REF!,'[3]DCF old'!#REF!,'[3]DCF old'!#REF!,'[3]DCF old'!#REF!,'[3]DCF old'!#REF!,'[3]DCF old'!#REF!,'[3]DCF old'!#REF!</definedName>
    <definedName name="xp_FinancialKeys" localSheetId="5">'[3]DCF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6">'[3]DCF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6">'[3]DCF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5">#REF!</definedName>
    <definedName name="xp_menu_report" localSheetId="22">#REF!</definedName>
    <definedName name="xp_menu_report" localSheetId="5">#REF!</definedName>
    <definedName name="xp_menu_report" localSheetId="9">#REF!</definedName>
    <definedName name="xp_menu_report" localSheetId="2">#REF!</definedName>
    <definedName name="xp_menu_report" localSheetId="26">#REF!</definedName>
    <definedName name="xp_menu_report">#REF!</definedName>
    <definedName name="xp_quarter" localSheetId="4">'[3]DCF old'!#REF!,'[3]DCF old'!#REF!</definedName>
    <definedName name="xp_quarter" localSheetId="15">'[3]DCF old'!#REF!,'[3]DCF old'!#REF!</definedName>
    <definedName name="xp_quarter" localSheetId="22">'[3]DCF old'!#REF!,'[3]DCF old'!#REF!</definedName>
    <definedName name="xp_quarter" localSheetId="5">'[3]DCF old'!#REF!,'[3]DCF old'!#REF!</definedName>
    <definedName name="xp_quarter" localSheetId="9">'[3]DCF old'!#REF!,'[3]DCF old'!#REF!</definedName>
    <definedName name="xp_quarter" localSheetId="2">'[3]DCF old'!#REF!,'[3]DCF old'!#REF!</definedName>
    <definedName name="xp_quarter" localSheetId="26">'[3]DCF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5">'[3]DCF old'!$H$1:$U$1,'[3]DCF old'!$H$9:$U$10,'[3]DCF old'!$H$12:$U$14,'[3]DCF old'!$H$16:$U$19,'[3]DCF old'!$H$20:$U$20,'[3]DCF old'!$H$25:$U$26,'[3]DCF old'!$H$28:$U$28,'[3]DCF old'!$H$36:$U$36,'[3]DCF old'!#REF!</definedName>
    <definedName name="xp_Yearvalues" localSheetId="22">'[3]DCF old'!$H$1:$U$1,'[3]DCF old'!$H$9:$U$10,'[3]DCF old'!$H$12:$U$14,'[3]DCF old'!$H$16:$U$19,'[3]DCF old'!$H$20:$U$20,'[3]DCF old'!$H$25:$U$26,'[3]DCF old'!$H$28:$U$28,'[3]DCF old'!$H$36:$U$36,'[3]DCF old'!#REF!</definedName>
    <definedName name="xp_Yearvalues" localSheetId="5">'[3]DCF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6">'[3]DCF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5">#REF!</definedName>
    <definedName name="y" localSheetId="22">#REF!</definedName>
    <definedName name="y" localSheetId="5">#REF!</definedName>
    <definedName name="y" localSheetId="9">#REF!</definedName>
    <definedName name="y" localSheetId="2">#REF!</definedName>
    <definedName name="y" localSheetId="26">#REF!</definedName>
    <definedName name="y">#REF!</definedName>
    <definedName name="year">'[3]DCF old'!$H$1:$W$1</definedName>
    <definedName name="Year_End_Net_Cash____Debt" localSheetId="4">#REF!</definedName>
    <definedName name="Year_End_Net_Cash____Debt" localSheetId="15">#REF!</definedName>
    <definedName name="Year_End_Net_Cash____Debt" localSheetId="22">#REF!</definedName>
    <definedName name="Year_End_Net_Cash____Debt" localSheetId="5">#REF!</definedName>
    <definedName name="Year_End_Net_Cash____Debt" localSheetId="9">#REF!</definedName>
    <definedName name="Year_End_Net_Cash____Debt" localSheetId="2">#REF!</definedName>
    <definedName name="Year_End_Net_Cash____Debt" localSheetId="26">#REF!</definedName>
    <definedName name="Year_End_Net_Cash____Debt">#REF!</definedName>
    <definedName name="Year_End_Number_of_Employees" localSheetId="4">#REF!</definedName>
    <definedName name="Year_End_Number_of_Employees" localSheetId="15">#REF!</definedName>
    <definedName name="Year_End_Number_of_Employees" localSheetId="22">#REF!</definedName>
    <definedName name="Year_End_Number_of_Employees" localSheetId="5">#REF!</definedName>
    <definedName name="Year_End_Number_of_Employees" localSheetId="9">#REF!</definedName>
    <definedName name="Year_End_Number_of_Employees" localSheetId="2">#REF!</definedName>
    <definedName name="Year_End_Number_of_Employees" localSheetId="26">#REF!</definedName>
    <definedName name="Year_End_Number_of_Employees">#REF!</definedName>
    <definedName name="year1" localSheetId="4">#REF!</definedName>
    <definedName name="year1" localSheetId="15">#REF!</definedName>
    <definedName name="year1" localSheetId="22">#REF!</definedName>
    <definedName name="year1" localSheetId="5">#REF!</definedName>
    <definedName name="year1" localSheetId="9">#REF!</definedName>
    <definedName name="year1" localSheetId="2">#REF!</definedName>
    <definedName name="year1" localSheetId="26">#REF!</definedName>
    <definedName name="year1">#REF!</definedName>
    <definedName name="year2" localSheetId="4">#REF!</definedName>
    <definedName name="year2" localSheetId="15">#REF!</definedName>
    <definedName name="year2" localSheetId="22">#REF!</definedName>
    <definedName name="year2" localSheetId="5">#REF!</definedName>
    <definedName name="year2" localSheetId="9">#REF!</definedName>
    <definedName name="year2" localSheetId="2">#REF!</definedName>
    <definedName name="year2" localSheetId="26">#REF!</definedName>
    <definedName name="year2">#REF!</definedName>
    <definedName name="year3" localSheetId="4">#REF!</definedName>
    <definedName name="year3" localSheetId="15">#REF!</definedName>
    <definedName name="year3" localSheetId="22">#REF!</definedName>
    <definedName name="year3" localSheetId="5">#REF!</definedName>
    <definedName name="year3" localSheetId="9">#REF!</definedName>
    <definedName name="year3" localSheetId="2">#REF!</definedName>
    <definedName name="year3" localSheetId="26">#REF!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5">#REF!</definedName>
    <definedName name="z" localSheetId="22">#REF!</definedName>
    <definedName name="z" localSheetId="5">#REF!</definedName>
    <definedName name="z" localSheetId="9">#REF!</definedName>
    <definedName name="z" localSheetId="2">#REF!</definedName>
    <definedName name="z" localSheetId="26">#REF!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19" i="59" l="1"/>
  <c r="AG26" i="59" l="1"/>
  <c r="AC35" i="68"/>
  <c r="AC10" i="68"/>
  <c r="AB29" i="69" l="1"/>
  <c r="AB7" i="69"/>
  <c r="AB3" i="90"/>
  <c r="AG3" i="59"/>
  <c r="AG3" i="58"/>
  <c r="X3" i="91"/>
  <c r="AG3" i="64"/>
  <c r="AI44" i="54"/>
  <c r="AI3" i="54"/>
  <c r="AB54" i="50"/>
  <c r="AB3" i="50"/>
  <c r="AB25" i="69"/>
  <c r="AB10" i="68"/>
  <c r="W45" i="91" l="1"/>
  <c r="AF26" i="59"/>
  <c r="AB35" i="68" l="1"/>
  <c r="AA74" i="50"/>
  <c r="AA23" i="50"/>
  <c r="AA16" i="50"/>
  <c r="AF3" i="59"/>
  <c r="AF3" i="58"/>
  <c r="AF3" i="64"/>
  <c r="AH44" i="54"/>
  <c r="AH3" i="54"/>
  <c r="AA3" i="50"/>
  <c r="AA54" i="50" s="1"/>
  <c r="AA25" i="69"/>
  <c r="I67" i="50"/>
  <c r="AD6" i="59"/>
  <c r="V67" i="50"/>
  <c r="AA35" i="68"/>
  <c r="Z54" i="50"/>
  <c r="AE3" i="64"/>
  <c r="AG44" i="54"/>
  <c r="AG3" i="54"/>
  <c r="Z3" i="50"/>
  <c r="Z25" i="69"/>
  <c r="AE3" i="58"/>
  <c r="J23" i="51"/>
  <c r="J22" i="51"/>
  <c r="Z24" i="68" l="1"/>
  <c r="Z23" i="68"/>
  <c r="P59" i="91"/>
  <c r="H59" i="91"/>
  <c r="Z10" i="68" l="1"/>
  <c r="J46" i="51"/>
  <c r="J45" i="51"/>
  <c r="J44" i="51"/>
  <c r="Z48" i="68" l="1"/>
  <c r="Z47" i="68"/>
  <c r="Z46" i="68"/>
  <c r="T3" i="91" l="1"/>
  <c r="X3" i="90"/>
  <c r="AF62" i="54"/>
  <c r="AD3" i="59" l="1"/>
  <c r="AD3" i="58"/>
  <c r="AD3" i="64"/>
  <c r="AF44" i="54"/>
  <c r="AF3" i="54"/>
  <c r="Y3" i="50"/>
  <c r="Y54" i="50" s="1"/>
  <c r="Y25" i="69"/>
  <c r="AC71" i="54"/>
  <c r="AC68" i="54" l="1"/>
  <c r="AC49" i="54"/>
  <c r="AC27" i="54"/>
  <c r="Y10" i="68" l="1"/>
  <c r="W3" i="90"/>
  <c r="AC3" i="59"/>
  <c r="AC3" i="58"/>
  <c r="S3" i="91"/>
  <c r="AC3" i="64"/>
  <c r="AE3" i="54"/>
  <c r="AE44" i="54"/>
  <c r="X3" i="50"/>
  <c r="X54" i="50" s="1"/>
  <c r="X25" i="69"/>
  <c r="V16" i="50" l="1"/>
  <c r="W67" i="50"/>
  <c r="X35" i="68"/>
  <c r="X10" i="68"/>
  <c r="AB8" i="64" l="1"/>
  <c r="R45" i="91" l="1"/>
  <c r="R10" i="91"/>
  <c r="R12" i="91" s="1"/>
  <c r="AB4" i="64"/>
  <c r="AB19" i="64"/>
  <c r="AC44" i="54"/>
  <c r="AC3" i="54"/>
  <c r="W3" i="50"/>
  <c r="W54" i="50" s="1"/>
  <c r="W25" i="69"/>
  <c r="Q21" i="54"/>
  <c r="N46" i="54"/>
  <c r="C62" i="50"/>
  <c r="B62" i="50" l="1"/>
  <c r="G45" i="91"/>
  <c r="Q11" i="91" l="1"/>
  <c r="W35" i="68"/>
  <c r="W10" i="68"/>
  <c r="K11" i="91"/>
  <c r="J11" i="91"/>
  <c r="I11" i="91"/>
  <c r="G11" i="91"/>
  <c r="L11" i="91"/>
  <c r="M11" i="91"/>
  <c r="N11" i="91"/>
  <c r="O11" i="91"/>
  <c r="P11" i="91"/>
  <c r="M45" i="91"/>
  <c r="Q45" i="91"/>
  <c r="O45" i="91"/>
  <c r="N45" i="91"/>
  <c r="L45" i="91"/>
  <c r="J45" i="91"/>
  <c r="I45" i="91"/>
  <c r="H45" i="91"/>
  <c r="Q10" i="91" l="1"/>
  <c r="P10" i="91"/>
  <c r="O10" i="91"/>
  <c r="N10" i="91"/>
  <c r="M10" i="91"/>
  <c r="L10" i="91"/>
  <c r="K10" i="91"/>
  <c r="J10" i="91"/>
  <c r="I10" i="91"/>
  <c r="H10" i="91"/>
  <c r="G10" i="91"/>
  <c r="G12" i="91" s="1"/>
  <c r="F10" i="91"/>
  <c r="F12" i="91" s="1"/>
  <c r="E10" i="91"/>
  <c r="E12" i="91" s="1"/>
  <c r="D10" i="91"/>
  <c r="D12" i="91" s="1"/>
  <c r="C10" i="91"/>
  <c r="C12" i="91" s="1"/>
  <c r="B10" i="91"/>
  <c r="B12" i="91" s="1"/>
  <c r="AA44" i="54"/>
  <c r="AA3" i="54"/>
  <c r="V3" i="50"/>
  <c r="V54" i="50" s="1"/>
  <c r="V25" i="69"/>
  <c r="AA4" i="64"/>
  <c r="O3" i="91"/>
  <c r="N3" i="91"/>
  <c r="I8" i="53"/>
  <c r="B35" i="53"/>
  <c r="C35" i="53"/>
  <c r="D35" i="53"/>
  <c r="E35" i="53"/>
  <c r="F35" i="53"/>
  <c r="G35" i="53"/>
  <c r="H35" i="53"/>
  <c r="H39" i="54"/>
  <c r="I39" i="54"/>
  <c r="J39" i="54"/>
  <c r="K39" i="54"/>
  <c r="L39" i="54"/>
  <c r="M39" i="54"/>
  <c r="N39" i="54"/>
  <c r="O39" i="54"/>
  <c r="P39" i="54"/>
  <c r="Q39" i="54"/>
  <c r="R39" i="54"/>
  <c r="S39" i="54"/>
  <c r="T39" i="54"/>
  <c r="U39" i="54"/>
  <c r="V39" i="54"/>
  <c r="W39" i="54"/>
  <c r="X39" i="54"/>
  <c r="Y39" i="54"/>
  <c r="G39" i="54"/>
  <c r="G80" i="54"/>
  <c r="H80" i="54"/>
  <c r="I80" i="54"/>
  <c r="J80" i="54"/>
  <c r="K80" i="54"/>
  <c r="L80" i="54"/>
  <c r="M80" i="54"/>
  <c r="N80" i="54"/>
  <c r="O80" i="54"/>
  <c r="P80" i="54"/>
  <c r="Q80" i="54"/>
  <c r="R80" i="54"/>
  <c r="S80" i="54"/>
  <c r="T80" i="54"/>
  <c r="U80" i="54"/>
  <c r="V80" i="54"/>
  <c r="W80" i="54"/>
  <c r="X80" i="54"/>
  <c r="Y80" i="54"/>
  <c r="U67" i="50"/>
  <c r="K12" i="91" l="1"/>
  <c r="K59" i="91"/>
  <c r="L12" i="91"/>
  <c r="L59" i="91"/>
  <c r="M12" i="91"/>
  <c r="M59" i="91"/>
  <c r="O12" i="91"/>
  <c r="O59" i="91"/>
  <c r="I12" i="91"/>
  <c r="I59" i="91"/>
  <c r="Q12" i="91"/>
  <c r="Q59" i="91"/>
  <c r="J12" i="91"/>
  <c r="J59" i="91"/>
  <c r="N12" i="91"/>
  <c r="N59" i="91"/>
  <c r="H12" i="91"/>
  <c r="P12" i="91"/>
  <c r="I34" i="51"/>
  <c r="I10" i="51"/>
  <c r="Z62" i="54" l="1"/>
  <c r="V10" i="68"/>
  <c r="S3" i="90"/>
  <c r="Y3" i="65"/>
  <c r="Z44" i="54"/>
  <c r="Z3" i="54"/>
  <c r="U3" i="50"/>
  <c r="U54" i="50" s="1"/>
  <c r="U25" i="69"/>
  <c r="Y62" i="54"/>
  <c r="Y21" i="54"/>
  <c r="Y7" i="58"/>
  <c r="X41" i="65"/>
  <c r="R3" i="90"/>
  <c r="X3" i="65" l="1"/>
  <c r="Y44" i="54"/>
  <c r="Y3" i="54"/>
  <c r="T3" i="50"/>
  <c r="T54" i="50" s="1"/>
  <c r="T25" i="69"/>
  <c r="X62" i="54"/>
  <c r="X21" i="54"/>
  <c r="S19" i="50"/>
  <c r="S3" i="50"/>
  <c r="S54" i="50" s="1"/>
  <c r="R7" i="50"/>
  <c r="R10" i="50"/>
  <c r="R6" i="50"/>
  <c r="W3" i="54" l="1"/>
  <c r="W44" i="54" s="1"/>
  <c r="R13" i="50"/>
  <c r="R19" i="50" s="1"/>
  <c r="R9" i="50"/>
  <c r="R3" i="50"/>
  <c r="R54" i="50" s="1"/>
  <c r="M67" i="50" l="1"/>
  <c r="M69" i="50"/>
  <c r="P69" i="50" l="1"/>
  <c r="P67" i="50"/>
  <c r="O69" i="50"/>
  <c r="O67" i="50"/>
  <c r="N69" i="50"/>
  <c r="N67" i="50"/>
  <c r="L69" i="50"/>
  <c r="L67" i="50"/>
  <c r="K69" i="50"/>
  <c r="K67" i="50"/>
  <c r="J69" i="50"/>
  <c r="J67" i="50"/>
  <c r="M18" i="50"/>
  <c r="M16" i="50"/>
  <c r="L18" i="50"/>
  <c r="L16" i="50"/>
  <c r="K18" i="50"/>
  <c r="K16" i="50"/>
  <c r="J16" i="50"/>
  <c r="J18" i="50"/>
  <c r="P18" i="50"/>
  <c r="P16" i="50"/>
  <c r="N18" i="50"/>
  <c r="O18" i="50"/>
  <c r="O16" i="50"/>
  <c r="N16" i="50" l="1"/>
  <c r="V62" i="54"/>
  <c r="Q67" i="50"/>
  <c r="N3" i="90" l="1"/>
  <c r="V3" i="54"/>
  <c r="V44" i="54" s="1"/>
  <c r="Q3" i="50"/>
  <c r="Q54" i="50" s="1"/>
  <c r="Q25" i="69"/>
  <c r="U72" i="54"/>
  <c r="U58" i="54"/>
  <c r="U52" i="54"/>
  <c r="U18" i="59"/>
  <c r="U19" i="59" s="1"/>
  <c r="U9" i="59"/>
  <c r="U20" i="58"/>
  <c r="U7" i="58"/>
  <c r="U9" i="58" s="1"/>
  <c r="U22" i="58" s="1"/>
  <c r="U8" i="64"/>
  <c r="U19" i="64" s="1"/>
  <c r="Q48" i="68"/>
  <c r="Q47" i="68"/>
  <c r="Q46" i="68"/>
  <c r="Q36" i="68"/>
  <c r="Q23" i="68"/>
  <c r="Q24" i="68" s="1"/>
  <c r="Q11" i="68"/>
  <c r="P70" i="50"/>
  <c r="U74" i="54" l="1"/>
  <c r="M3" i="90"/>
  <c r="U3" i="54"/>
  <c r="U44" i="54" s="1"/>
  <c r="P3" i="50"/>
  <c r="P54" i="50" s="1"/>
  <c r="P25" i="69"/>
  <c r="C16" i="50"/>
  <c r="D16" i="50"/>
  <c r="E16" i="50"/>
  <c r="F16" i="50"/>
  <c r="G16" i="50"/>
  <c r="H16" i="50"/>
  <c r="I16" i="50"/>
  <c r="B16" i="50"/>
  <c r="C67" i="50"/>
  <c r="D67" i="50"/>
  <c r="E67" i="50"/>
  <c r="F67" i="50"/>
  <c r="G67" i="50"/>
  <c r="H67" i="50"/>
  <c r="B67" i="50"/>
  <c r="L11" i="90"/>
  <c r="L3" i="90" l="1"/>
  <c r="T3" i="59"/>
  <c r="O25" i="69"/>
  <c r="T3" i="54"/>
  <c r="T44" i="54" s="1"/>
  <c r="O3" i="50"/>
  <c r="O54" i="50" s="1"/>
  <c r="H65" i="54" l="1"/>
  <c r="I65" i="54"/>
  <c r="J65" i="54"/>
  <c r="K65" i="54"/>
  <c r="L65" i="54"/>
  <c r="M65" i="54"/>
  <c r="O65" i="54"/>
  <c r="P65" i="54"/>
  <c r="Q65" i="54"/>
  <c r="R65" i="54"/>
  <c r="G65" i="54"/>
  <c r="H62" i="54"/>
  <c r="I62" i="54"/>
  <c r="J62" i="54"/>
  <c r="K62" i="54"/>
  <c r="L62" i="54"/>
  <c r="M62" i="54"/>
  <c r="O62" i="54"/>
  <c r="P62" i="54"/>
  <c r="Q62" i="54"/>
  <c r="R62" i="54"/>
  <c r="G62" i="54"/>
  <c r="H24" i="54"/>
  <c r="I24" i="54"/>
  <c r="J24" i="54"/>
  <c r="K24" i="54"/>
  <c r="L24" i="54"/>
  <c r="M24" i="54"/>
  <c r="N24" i="54"/>
  <c r="O24" i="54"/>
  <c r="P24" i="54"/>
  <c r="Q24" i="54"/>
  <c r="R24" i="54"/>
  <c r="G24" i="54"/>
  <c r="H21" i="54"/>
  <c r="I21" i="54"/>
  <c r="J21" i="54"/>
  <c r="K21" i="54"/>
  <c r="L21" i="54"/>
  <c r="M21" i="54"/>
  <c r="N21" i="54"/>
  <c r="O21" i="54"/>
  <c r="P21" i="54"/>
  <c r="R21" i="54"/>
  <c r="G21" i="54"/>
  <c r="Q35" i="54"/>
  <c r="Q4" i="54"/>
  <c r="Q46" i="54"/>
  <c r="Q47" i="54"/>
  <c r="Q50" i="54"/>
  <c r="L27" i="69"/>
  <c r="C11" i="90"/>
  <c r="C7" i="90"/>
  <c r="C6" i="90"/>
  <c r="C4" i="90"/>
  <c r="G10" i="90"/>
  <c r="G13" i="90" s="1"/>
  <c r="F8" i="90"/>
  <c r="F14" i="90" s="1"/>
  <c r="D14" i="90"/>
  <c r="B8" i="90"/>
  <c r="B10" i="90" s="1"/>
  <c r="B13" i="90" s="1"/>
  <c r="B14" i="90" s="1"/>
  <c r="E10" i="90"/>
  <c r="E13" i="90" s="1"/>
  <c r="E14" i="90" s="1"/>
  <c r="F32" i="53"/>
  <c r="C8" i="90" l="1"/>
  <c r="C10" i="90"/>
  <c r="C13" i="90" s="1"/>
  <c r="C14" i="90" s="1"/>
  <c r="C42" i="69"/>
  <c r="F4" i="61" l="1"/>
  <c r="I35" i="69" l="1"/>
  <c r="J13" i="83"/>
  <c r="I92" i="50" l="1"/>
  <c r="I94" i="50"/>
  <c r="I88" i="50"/>
  <c r="I87" i="50"/>
  <c r="I79" i="50"/>
  <c r="I77" i="50"/>
  <c r="I64" i="50"/>
  <c r="I65" i="50"/>
  <c r="I66" i="50"/>
  <c r="I68" i="50"/>
  <c r="I69" i="50"/>
  <c r="I71" i="50"/>
  <c r="I72" i="50"/>
  <c r="I73" i="50"/>
  <c r="I74" i="50"/>
  <c r="F63" i="50"/>
  <c r="G63" i="50" s="1"/>
  <c r="H63" i="50" s="1"/>
  <c r="B63" i="50"/>
  <c r="C63" i="50" s="1"/>
  <c r="D63" i="50" s="1"/>
  <c r="E63" i="50" s="1"/>
  <c r="F62" i="50"/>
  <c r="G62" i="50" s="1"/>
  <c r="H62" i="50" s="1"/>
  <c r="D62" i="50"/>
  <c r="F61" i="50"/>
  <c r="G61" i="50" s="1"/>
  <c r="H61" i="50" s="1"/>
  <c r="I61" i="50" s="1"/>
  <c r="B61" i="50"/>
  <c r="C61" i="50" s="1"/>
  <c r="D61" i="50" s="1"/>
  <c r="E61" i="50" s="1"/>
  <c r="F60" i="50"/>
  <c r="G60" i="50" s="1"/>
  <c r="H60" i="50" s="1"/>
  <c r="B60" i="50"/>
  <c r="C60" i="50" s="1"/>
  <c r="D60" i="50" s="1"/>
  <c r="E60" i="50" s="1"/>
  <c r="F59" i="50"/>
  <c r="G59" i="50" s="1"/>
  <c r="H59" i="50" s="1"/>
  <c r="B59" i="50"/>
  <c r="C59" i="50" s="1"/>
  <c r="D59" i="50" s="1"/>
  <c r="E59" i="50" s="1"/>
  <c r="F57" i="50"/>
  <c r="G57" i="50" s="1"/>
  <c r="H57" i="50" s="1"/>
  <c r="I57" i="50" s="1"/>
  <c r="F56" i="50"/>
  <c r="B57" i="50"/>
  <c r="C57" i="50" s="1"/>
  <c r="D57" i="50" s="1"/>
  <c r="B56" i="50"/>
  <c r="C56" i="50" s="1"/>
  <c r="H7" i="50"/>
  <c r="G7" i="50"/>
  <c r="F7" i="50"/>
  <c r="E7" i="50"/>
  <c r="D7" i="50"/>
  <c r="C7" i="50"/>
  <c r="B7" i="50"/>
  <c r="F58" i="50" l="1"/>
  <c r="B58" i="50"/>
  <c r="C58" i="50"/>
  <c r="D56" i="50"/>
  <c r="E56" i="50" s="1"/>
  <c r="E62" i="50"/>
  <c r="E57" i="50"/>
  <c r="G56" i="50"/>
  <c r="H56" i="50" s="1"/>
  <c r="H58" i="50" s="1"/>
  <c r="G58" i="50" l="1"/>
  <c r="D58" i="50"/>
  <c r="E58" i="50"/>
  <c r="I7" i="50" l="1"/>
  <c r="N76" i="54" l="1"/>
  <c r="N47" i="54"/>
  <c r="N49" i="54"/>
  <c r="N50" i="54"/>
  <c r="N51" i="54"/>
  <c r="N52" i="54"/>
  <c r="N55" i="54"/>
  <c r="N56" i="54"/>
  <c r="N57" i="54"/>
  <c r="N58" i="54"/>
  <c r="N60" i="54"/>
  <c r="N61" i="54"/>
  <c r="N63" i="54"/>
  <c r="N64" i="54"/>
  <c r="N71" i="54"/>
  <c r="N74" i="54"/>
  <c r="N45" i="54"/>
  <c r="N35" i="54"/>
  <c r="N72" i="54"/>
  <c r="N62" i="54" l="1"/>
  <c r="N65" i="54"/>
  <c r="F5" i="73" l="1"/>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<sst xmlns="http://schemas.openxmlformats.org/spreadsheetml/2006/main" count="3184" uniqueCount="612">
  <si>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</si>
  <si>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</si>
  <si>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</si>
  <si>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</si>
  <si>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</si>
  <si>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</si>
  <si>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</si>
  <si>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</si>
  <si>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</si>
  <si>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</si>
  <si>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</si>
  <si>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</si>
  <si>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</si>
  <si>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</si>
  <si>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</si>
  <si>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</si>
  <si>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</si>
  <si>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</si>
  <si>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</si>
  <si>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</si>
  <si>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</si>
  <si>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</si>
  <si>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</si>
  <si>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</si>
  <si>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</si>
  <si>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</si>
  <si>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</si>
  <si>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</si>
  <si>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</si>
  <si>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</si>
  <si>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</si>
  <si>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</si>
  <si>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</si>
  <si>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</si>
  <si>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</si>
  <si>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</si>
  <si>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</si>
  <si>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</si>
  <si>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</si>
  <si>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</si>
  <si>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</si>
  <si>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</si>
  <si>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</si>
  <si>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</si>
  <si>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</si>
  <si>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</si>
  <si>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</si>
  <si>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</si>
  <si>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</si>
  <si>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</si>
  <si>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</si>
  <si>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</si>
  <si>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</si>
  <si>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</si>
  <si>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</si>
  <si>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</si>
  <si>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</si>
  <si>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</si>
  <si>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</si>
  <si>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</si>
  <si>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</si>
  <si>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</si>
  <si>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</si>
  <si>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</si>
  <si>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</si>
  <si>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</si>
  <si>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</si>
  <si>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</si>
  <si>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</si>
  <si>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</si>
  <si>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</si>
  <si>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</si>
  <si>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</si>
  <si>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</si>
  <si>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</si>
  <si>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</si>
  <si>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</si>
  <si>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</si>
  <si>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</si>
  <si>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</si>
  <si>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</si>
  <si>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</si>
  <si>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</si>
  <si>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</si>
  <si>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</si>
  <si>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</si>
  <si>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</si>
  <si>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</si>
  <si>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</si>
  <si>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</si>
  <si>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</si>
  <si>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</si>
  <si>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</si>
  <si>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</si>
  <si>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</si>
  <si>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</si>
  <si>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</si>
  <si>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</si>
  <si>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</si>
  <si>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</si>
  <si>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</si>
  <si>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</si>
  <si>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</si>
  <si>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</si>
  <si>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</si>
  <si>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</si>
  <si>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</si>
  <si>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</si>
  <si>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</si>
  <si>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</si>
  <si>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</si>
  <si>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</si>
  <si>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</si>
  <si>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</si>
  <si>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</si>
  <si>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</si>
  <si>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</si>
  <si>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</si>
  <si>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</si>
  <si>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</si>
  <si>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</si>
  <si>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</si>
  <si>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</si>
  <si>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</si>
  <si>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</si>
  <si>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</si>
  <si>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</si>
  <si>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</si>
  <si>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</si>
  <si>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</si>
  <si>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</si>
  <si>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</si>
  <si>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</si>
  <si>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</si>
  <si>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</si>
  <si>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</si>
  <si>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</si>
  <si>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</si>
  <si>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</si>
  <si>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</si>
  <si>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</si>
  <si>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</si>
  <si>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</si>
  <si>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</si>
  <si>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</si>
  <si>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</si>
  <si>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</si>
  <si>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</si>
  <si>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</si>
  <si>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</si>
  <si>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</si>
  <si>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</si>
  <si>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</si>
  <si>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</si>
  <si>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</si>
  <si>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</si>
  <si>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</si>
  <si>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</si>
  <si>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</si>
  <si>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</si>
  <si>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</si>
  <si>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</si>
  <si>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</si>
  <si>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</si>
  <si>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</si>
  <si>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</si>
  <si>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</si>
  <si>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</si>
  <si>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</si>
  <si>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</si>
  <si>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</si>
  <si>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</si>
  <si>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</si>
  <si>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</si>
  <si>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</si>
  <si>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</si>
  <si>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</si>
  <si>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</si>
  <si>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</si>
  <si>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</si>
  <si>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</si>
  <si>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</si>
  <si>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</si>
  <si>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</si>
  <si>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</si>
  <si>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</si>
  <si>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</si>
  <si>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</si>
  <si>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</si>
  <si>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</si>
  <si>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</si>
  <si>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</si>
  <si>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</si>
  <si>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</si>
  <si>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</si>
  <si>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</si>
  <si>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</si>
  <si>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</si>
  <si>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</si>
  <si>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</si>
  <si>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</si>
  <si>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</si>
  <si>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</si>
  <si>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</si>
  <si>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</si>
  <si>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</si>
  <si>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</si>
  <si>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</si>
  <si>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</si>
  <si>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</si>
  <si>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</si>
  <si>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</si>
  <si>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</si>
  <si>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</si>
  <si>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</si>
  <si>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</si>
  <si>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</si>
  <si>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</si>
  <si>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</si>
  <si>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</si>
  <si>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</si>
  <si>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</si>
  <si>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</si>
  <si>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</si>
  <si>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</si>
  <si>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</si>
  <si>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</si>
  <si>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</si>
  <si>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</si>
  <si>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</si>
  <si>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</si>
  <si>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</si>
  <si>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</si>
  <si>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</si>
  <si>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</si>
  <si>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</si>
  <si>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</si>
  <si>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</si>
  <si>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</si>
  <si>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</si>
  <si>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</si>
  <si>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</si>
  <si>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</si>
  <si>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</si>
  <si>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</si>
  <si>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</si>
  <si>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</si>
  <si>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</si>
  <si>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</si>
  <si>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</si>
  <si>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</si>
  <si>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</si>
  <si>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</si>
  <si>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</si>
  <si>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</si>
  <si>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</si>
  <si>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</si>
  <si>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</si>
  <si>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</si>
  <si>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</si>
  <si>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</si>
  <si>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</si>
  <si>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</si>
  <si>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</si>
  <si>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</si>
  <si>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</si>
  <si>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</si>
  <si>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</si>
  <si>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</si>
  <si>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</si>
  <si>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</si>
  <si>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</si>
  <si>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</si>
  <si>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</si>
  <si>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</si>
  <si>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</si>
  <si>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</si>
  <si>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Acquisitions of operations</t>
  </si>
  <si>
    <t>Divestments of operations</t>
  </si>
  <si>
    <t>Capital expenditures in tangible and intangible assets</t>
  </si>
  <si>
    <t>Change in financing to/from MTG</t>
  </si>
  <si>
    <t>Cash and cash equivalents at the beginning of the year</t>
  </si>
  <si>
    <t>Cash and cash equivalents at end of the year</t>
  </si>
  <si>
    <t>Q4 2017</t>
  </si>
  <si>
    <t>Other comprehensive income for the period</t>
  </si>
  <si>
    <t>Total comprehensive income for the period</t>
  </si>
  <si>
    <t>Current part of long-term loans</t>
  </si>
  <si>
    <t>Total working capital</t>
  </si>
  <si>
    <t>Other non current liabilities</t>
  </si>
  <si>
    <t>Other items included in the capital employed</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</si>
  <si>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</si>
  <si>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</si>
  <si>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</si>
  <si>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</si>
  <si>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</si>
  <si>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</si>
  <si>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</si>
  <si>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</si>
  <si>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</si>
  <si>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</si>
  <si>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4 CF Q</t>
  </si>
  <si>
    <t>5 EQ Q</t>
  </si>
  <si>
    <t>Intangible assets</t>
  </si>
  <si>
    <t>Total financial borrowings</t>
  </si>
  <si>
    <t>Q1 2019</t>
  </si>
  <si>
    <t>3 BS COND Q</t>
  </si>
  <si>
    <t>Financial net debt</t>
  </si>
  <si>
    <t>31 Dec 2017</t>
  </si>
  <si>
    <t>31 Dec 2018</t>
  </si>
  <si>
    <t>Right-of-use assets</t>
  </si>
  <si>
    <t>Amortisation of lease liabilities</t>
  </si>
  <si>
    <t>Total lease liabilities</t>
  </si>
  <si>
    <t>Total sublease receivables</t>
  </si>
  <si>
    <t>Lease liabilities net of sublease receivables</t>
  </si>
  <si>
    <t>31 Dec 2016</t>
  </si>
  <si>
    <t>Long-term provisions</t>
  </si>
  <si>
    <t>Leasing net interest</t>
  </si>
  <si>
    <t>Short-term provisions</t>
  </si>
  <si>
    <t>2,48</t>
  </si>
  <si>
    <t>Amortisation of lease recievables</t>
  </si>
  <si>
    <t>Equity holders of the parent company</t>
  </si>
  <si>
    <t>Interest expenses</t>
  </si>
  <si>
    <t>Full year and quarterly data</t>
  </si>
  <si>
    <t>Q2 2019</t>
  </si>
  <si>
    <t>Dividend</t>
  </si>
  <si>
    <t>Dividend payable</t>
  </si>
  <si>
    <t>Change in short-term borrowings</t>
  </si>
  <si>
    <t>Return on Capital Employed</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</si>
  <si>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</si>
  <si>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</si>
  <si>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</si>
  <si>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</si>
  <si>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</si>
  <si>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</si>
  <si>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</si>
  <si>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</si>
  <si>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</si>
  <si>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</si>
  <si>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</si>
  <si>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</si>
  <si>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</si>
  <si>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</si>
  <si>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</si>
  <si>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</si>
  <si>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</si>
  <si>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</si>
  <si>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</si>
  <si>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</si>
  <si>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</si>
  <si>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</si>
  <si>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</si>
  <si>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</si>
  <si>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</si>
  <si>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</si>
  <si>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</si>
  <si>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</si>
  <si>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</si>
  <si>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</si>
  <si>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</si>
  <si>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</si>
  <si>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6 KPI Q</t>
  </si>
  <si>
    <t>7 ND Q</t>
  </si>
  <si>
    <t>8 CE Q</t>
  </si>
  <si>
    <t>Net income, total operations</t>
  </si>
  <si>
    <t>Return on capital employed</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</si>
  <si>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</si>
  <si>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</si>
  <si>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</si>
  <si>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</si>
  <si>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</si>
  <si>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</si>
  <si>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</si>
  <si>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</si>
  <si>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</si>
  <si>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</si>
  <si>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</si>
  <si>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</si>
  <si>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</si>
  <si>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</si>
  <si>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</si>
  <si>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</si>
  <si>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</si>
  <si>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</si>
  <si>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</si>
  <si>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</si>
  <si>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</si>
  <si>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</si>
  <si>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</si>
  <si>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</si>
  <si>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</si>
  <si>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</si>
  <si>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</si>
  <si>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Adjusted earnings per share from continuing operations (SEK)</t>
  </si>
  <si>
    <t>CSOV Sweden (25-59) %</t>
  </si>
  <si>
    <t>CSOV Norway (25-59) %</t>
  </si>
  <si>
    <t>CSOV Denmark (25-59) %</t>
  </si>
  <si>
    <t>CSOL Sweden (12-79) %</t>
  </si>
  <si>
    <t>Allente</t>
  </si>
  <si>
    <t>1) External sales - including revenue for tv-packages and streaming services sold direct to consumers. Q2 2020 only includes April.</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</si>
  <si>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</si>
  <si>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</si>
  <si>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</si>
  <si>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</si>
  <si>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</si>
  <si>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</si>
  <si>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</si>
  <si>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</si>
  <si>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</si>
  <si>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</si>
  <si>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</si>
  <si>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</si>
  <si>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</si>
  <si>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</si>
  <si>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</si>
  <si>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</si>
  <si>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</si>
  <si>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</si>
  <si>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</si>
  <si>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</si>
  <si>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</si>
  <si>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</si>
  <si>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</si>
  <si>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</si>
  <si>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</si>
  <si>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</si>
  <si>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</si>
  <si>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</si>
  <si>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</si>
  <si>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</si>
  <si>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</si>
  <si>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1) A negative figure indicates that the Group has a net cash position (cash in excess of interest-bearing liabilities)</t>
  </si>
  <si>
    <t>Q2 2021</t>
  </si>
  <si>
    <t>30 Jun 2021</t>
  </si>
  <si>
    <t>Change in long-term borrowings</t>
  </si>
  <si>
    <t xml:space="preserve">Interest bearing receivables </t>
  </si>
  <si>
    <t>Depreciation and amortisation</t>
  </si>
  <si>
    <t>Financial net</t>
  </si>
  <si>
    <t>Financials - Allente</t>
  </si>
  <si>
    <t>Q3 2021</t>
  </si>
  <si>
    <t>30 Sep 2021</t>
  </si>
  <si>
    <t>Q4 2021</t>
  </si>
  <si>
    <t>31 Dec 2021</t>
  </si>
  <si>
    <t>FY 2021</t>
  </si>
  <si>
    <t>Q1 2022</t>
  </si>
  <si>
    <t>1) Group has reclassified certain costs between COGS, Selling and General admin expenses. See sheet "16 IS Restatement". Items affecting comparability disclosed separately in these statements</t>
  </si>
  <si>
    <t>31 Mar 2022</t>
  </si>
  <si>
    <t>Net change in borrowings</t>
  </si>
  <si>
    <t>Net change in leases</t>
  </si>
  <si>
    <t>Total net sales</t>
  </si>
  <si>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</si>
  <si>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</si>
  <si>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</si>
  <si>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</si>
  <si>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</si>
  <si>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 xml:space="preserve">Net debt </t>
    </r>
    <r>
      <rPr>
        <vertAlign val="superscript"/>
        <sz val="10"/>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</si>
  <si>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</si>
  <si>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</si>
  <si>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</si>
  <si>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</si>
  <si>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</si>
  <si>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Dividend receivable - Allente</t>
  </si>
  <si>
    <t>Long-term sublease receivables</t>
  </si>
  <si>
    <t>Accounts receivable</t>
  </si>
  <si>
    <t>Short-term sublease receivables</t>
  </si>
  <si>
    <t>Depreciation, amortisation and write-down</t>
  </si>
  <si>
    <t>Cash flow from operations, excluding changes in working capital</t>
  </si>
  <si>
    <t>Viaplay Group</t>
  </si>
  <si>
    <t>Net interest expenses</t>
  </si>
  <si>
    <t>Q3 2022</t>
  </si>
  <si>
    <t>30 Sep 2022</t>
  </si>
  <si>
    <t>Short-term investments</t>
  </si>
  <si>
    <t>CSOL Norway (10+) %</t>
  </si>
  <si>
    <t>Q4 2022</t>
  </si>
  <si>
    <t>Cash flow from in investing activities</t>
  </si>
  <si>
    <t>FY 2022</t>
  </si>
  <si>
    <t>Net financial items</t>
  </si>
  <si>
    <t>n.a</t>
  </si>
  <si>
    <t xml:space="preserve">  Viaplay</t>
  </si>
  <si>
    <t xml:space="preserve">  Advertising</t>
  </si>
  <si>
    <t>Net income (including discontinued operations)</t>
  </si>
  <si>
    <t xml:space="preserve">  Linear subscription &amp; other</t>
  </si>
  <si>
    <t>2) Excludes both currency translation and transaction effects</t>
  </si>
  <si>
    <t>3) A negative figure indicates a net cash position</t>
  </si>
  <si>
    <r>
      <t xml:space="preserve">Net debt </t>
    </r>
    <r>
      <rPr>
        <vertAlign val="superscript"/>
        <sz val="10"/>
        <color rgb="FF383C4B"/>
        <rFont val="Viaplay Sans"/>
      </rPr>
      <t>3)</t>
    </r>
  </si>
  <si>
    <t>1) 2019 has not been adjusted for discontinued operations</t>
  </si>
  <si>
    <t>International Viaplay subscribers (000s)</t>
  </si>
  <si>
    <t>Total Viaplay subscribers (000s)</t>
  </si>
  <si>
    <t>Q1 2023</t>
  </si>
  <si>
    <t>31 Mar 2023</t>
  </si>
  <si>
    <t>Nordics Viaplay subscribers (000s)</t>
  </si>
  <si>
    <t>Dividend from associated companies and joint ventures</t>
  </si>
  <si>
    <t>Cash flow from investing activities</t>
  </si>
  <si>
    <t>Cash flow from financing activities</t>
  </si>
  <si>
    <t>Dividend from associated companies and join ventures</t>
  </si>
  <si>
    <t>Cash flow from operating activities</t>
  </si>
  <si>
    <t>Other long-term recievables</t>
  </si>
  <si>
    <t>Equity holders of the Parent company</t>
  </si>
  <si>
    <r>
      <t xml:space="preserve">Adjusted net income from continuing operations </t>
    </r>
    <r>
      <rPr>
        <vertAlign val="superscript"/>
        <sz val="10"/>
        <color theme="1" tint="0.249977111117893"/>
        <rFont val="Viaplay Sans Bold"/>
      </rPr>
      <t>1</t>
    </r>
  </si>
  <si>
    <r>
      <t>As from 2023 the Group does not disclose KPI:s</t>
    </r>
    <r>
      <rPr>
        <i/>
        <sz val="8"/>
        <color theme="1"/>
        <rFont val="Viaplay Sans Light"/>
      </rPr>
      <t xml:space="preserve"> operating income before IAC</t>
    </r>
    <r>
      <rPr>
        <sz val="8"/>
        <color theme="1"/>
        <rFont val="Viaplay Sans Light"/>
      </rPr>
      <t xml:space="preserve"> and </t>
    </r>
    <r>
      <rPr>
        <i/>
        <sz val="8"/>
        <color theme="1"/>
        <rFont val="Viaplay Sans Light"/>
      </rPr>
      <t>Adjusted net income</t>
    </r>
  </si>
  <si>
    <t>Nordics organic sales growth</t>
  </si>
  <si>
    <t>International organic sales growth</t>
  </si>
  <si>
    <r>
      <rPr>
        <i/>
        <vertAlign val="superscript"/>
        <sz val="10"/>
        <color theme="1"/>
        <rFont val="Viaplay Sans"/>
      </rPr>
      <t xml:space="preserve">1 </t>
    </r>
    <r>
      <rPr>
        <i/>
        <sz val="10"/>
        <color theme="1"/>
        <rFont val="Viaplay Sans"/>
      </rPr>
      <t>As from 2023 the Group does not report on this alternative performance measure</t>
    </r>
  </si>
  <si>
    <t>30 Jun 2023</t>
  </si>
  <si>
    <t>Q2 2023</t>
  </si>
  <si>
    <t>Q3 2023</t>
  </si>
  <si>
    <t>30 Sep 2023</t>
  </si>
  <si>
    <t xml:space="preserve">Adjustment for IAC </t>
  </si>
  <si>
    <t>Nordics net sales</t>
  </si>
  <si>
    <t xml:space="preserve">International (Viaplay) net sales </t>
  </si>
  <si>
    <r>
      <t xml:space="preserve">Reported sales growth </t>
    </r>
    <r>
      <rPr>
        <vertAlign val="superscript"/>
        <sz val="9"/>
        <color rgb="FF383C4B"/>
        <rFont val="Viaplay Sans"/>
      </rPr>
      <t>1</t>
    </r>
    <r>
      <rPr>
        <vertAlign val="superscript"/>
        <sz val="9"/>
        <rFont val="Viaplay Sans"/>
      </rPr>
      <t>)</t>
    </r>
  </si>
  <si>
    <r>
      <t xml:space="preserve">Organic sales growth </t>
    </r>
    <r>
      <rPr>
        <vertAlign val="superscript"/>
        <sz val="10"/>
        <color rgb="FF383C4B"/>
        <rFont val="Viaplay Sans"/>
      </rPr>
      <t>2)</t>
    </r>
  </si>
  <si>
    <t>Nordics operating income before ACI and IAC</t>
  </si>
  <si>
    <t>International operating income before ACI and IAC</t>
  </si>
  <si>
    <t>Nordics operating margin before ACI and IAC</t>
  </si>
  <si>
    <t>Operating income before ACI &amp; IAC</t>
  </si>
  <si>
    <t>Associated company income (ACI)</t>
  </si>
  <si>
    <t>International operating margin before ACI and IAC</t>
  </si>
  <si>
    <t>Operating margin before ACI &amp; IAC</t>
  </si>
  <si>
    <t>Operating margin</t>
  </si>
  <si>
    <t>ROCE adjusted %</t>
  </si>
  <si>
    <t>Prepaid expenses and current receivables</t>
  </si>
  <si>
    <t>Viaplay Group 50% share of net income for the period</t>
  </si>
  <si>
    <t>Reported sales growth</t>
  </si>
  <si>
    <r>
      <t xml:space="preserve">Organic sales growth </t>
    </r>
    <r>
      <rPr>
        <vertAlign val="superscript"/>
        <sz val="10"/>
        <color rgb="FF383C4B"/>
        <rFont val="Viaplay Sans"/>
      </rPr>
      <t>1)</t>
    </r>
  </si>
  <si>
    <t>Net debt/EBITDA before IAC</t>
  </si>
  <si>
    <t>Operating income before ACI and IAC</t>
  </si>
  <si>
    <t>Q4 2023</t>
  </si>
  <si>
    <t>31 Dec 2023</t>
  </si>
  <si>
    <t>Cash and cash equivalents at end of the period included in assets held for sale</t>
  </si>
  <si>
    <t>Cash and cash equivalents at end of the period, continuing</t>
  </si>
  <si>
    <t>FY 2023</t>
  </si>
  <si>
    <r>
      <t>Capital employed held for sale</t>
    </r>
    <r>
      <rPr>
        <vertAlign val="superscript"/>
        <sz val="10"/>
        <color rgb="FF383C4B"/>
        <rFont val="Viaplay Sans"/>
      </rPr>
      <t>1)</t>
    </r>
  </si>
  <si>
    <t>31 Mar 2024</t>
  </si>
  <si>
    <t>Q1 2024</t>
  </si>
  <si>
    <t>9 Allente</t>
  </si>
  <si>
    <t>10 IS FY</t>
  </si>
  <si>
    <t>11 BS FY</t>
  </si>
  <si>
    <t>124 EQ FY</t>
  </si>
  <si>
    <t>13 CF FY</t>
  </si>
  <si>
    <t>14 IS Restatement</t>
  </si>
  <si>
    <t>15 IS FY old</t>
  </si>
  <si>
    <t>16 NI Adjusted old</t>
  </si>
  <si>
    <t>17 KPI Q</t>
  </si>
  <si>
    <t>18 VCB</t>
  </si>
  <si>
    <t>Share issue</t>
  </si>
  <si>
    <t>Transaction cost, total recapitalisation</t>
  </si>
  <si>
    <t>Debt to equity issue</t>
  </si>
  <si>
    <t>Prepaid borrowing expense</t>
  </si>
  <si>
    <r>
      <t xml:space="preserve">ROCE adjusted % </t>
    </r>
    <r>
      <rPr>
        <vertAlign val="superscript"/>
        <sz val="10"/>
        <color rgb="FF383C4B"/>
        <rFont val="Viaplay Sans"/>
      </rPr>
      <t>4)</t>
    </r>
  </si>
  <si>
    <t>Group performance data - old</t>
  </si>
  <si>
    <t>Share issue transaction cost</t>
  </si>
  <si>
    <t xml:space="preserve">3) A negative figure indicates a net cash position. </t>
  </si>
  <si>
    <r>
      <t xml:space="preserve">Continuing operations </t>
    </r>
    <r>
      <rPr>
        <vertAlign val="superscript"/>
        <sz val="10"/>
        <color rgb="FF383C4B"/>
        <rFont val="Viaplay Sans Bold"/>
      </rPr>
      <t>1)</t>
    </r>
  </si>
  <si>
    <t>1) 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For previous historic data see sheet "17 KPI Q".</t>
  </si>
  <si>
    <r>
      <t xml:space="preserve">Total Viaplay subscribers (000s) </t>
    </r>
    <r>
      <rPr>
        <vertAlign val="superscript"/>
        <sz val="10"/>
        <color rgb="FF383C4B"/>
        <rFont val="Viaplay Sans Bold"/>
      </rPr>
      <t>1)</t>
    </r>
  </si>
  <si>
    <r>
      <t xml:space="preserve">CSOV Sweden (30-64) % </t>
    </r>
    <r>
      <rPr>
        <vertAlign val="superscript"/>
        <sz val="10"/>
        <color rgb="FF383C4B"/>
        <rFont val="Viaplay Sans"/>
      </rPr>
      <t>5)</t>
    </r>
  </si>
  <si>
    <r>
      <t xml:space="preserve">CSOV Norway (30-69) % </t>
    </r>
    <r>
      <rPr>
        <vertAlign val="superscript"/>
        <sz val="10"/>
        <color rgb="FF383C4B"/>
        <rFont val="Viaplay Sans"/>
      </rPr>
      <t>5)</t>
    </r>
  </si>
  <si>
    <r>
      <t xml:space="preserve">CSOV Denmark (30-60) % </t>
    </r>
    <r>
      <rPr>
        <vertAlign val="superscript"/>
        <sz val="10"/>
        <color rgb="FF383C4B"/>
        <rFont val="Viaplay Sans"/>
      </rPr>
      <t>5)</t>
    </r>
  </si>
  <si>
    <t>5) The CSOV definition and age groups for Sweden, Norway and Denmark have changed and prior periods have been restated accordingly.</t>
  </si>
  <si>
    <r>
      <t xml:space="preserve">Average Capital Employed (5 quarters) </t>
    </r>
    <r>
      <rPr>
        <vertAlign val="superscript"/>
        <sz val="10"/>
        <color rgb="FF383C4B"/>
        <rFont val="Viaplay Sans"/>
      </rPr>
      <t>2)</t>
    </r>
  </si>
  <si>
    <r>
      <t xml:space="preserve">ROCE adjusted % </t>
    </r>
    <r>
      <rPr>
        <vertAlign val="superscript"/>
        <sz val="10"/>
        <color rgb="FF383C4B"/>
        <rFont val="Viaplay Sans Bold"/>
      </rPr>
      <t>2)</t>
    </r>
  </si>
  <si>
    <r>
      <t xml:space="preserve">Operating income before IAC 12 months trailing, total </t>
    </r>
    <r>
      <rPr>
        <vertAlign val="superscript"/>
        <sz val="10"/>
        <color rgb="FF383C4B"/>
        <rFont val="Viaplay Sans Bold"/>
      </rPr>
      <t>2)</t>
    </r>
  </si>
  <si>
    <r>
      <t xml:space="preserve">Operating income before IAC 12 months trailing, discontinued operations </t>
    </r>
    <r>
      <rPr>
        <vertAlign val="superscript"/>
        <sz val="10"/>
        <color rgb="FF383C4B"/>
        <rFont val="Viaplay Sans"/>
      </rPr>
      <t>2)</t>
    </r>
  </si>
  <si>
    <r>
      <t xml:space="preserve">Operating income before IAC 12 months trailing, continuing operations </t>
    </r>
    <r>
      <rPr>
        <vertAlign val="superscript"/>
        <sz val="10"/>
        <color rgb="FF383C4B"/>
        <rFont val="Viaplay Sans"/>
      </rPr>
      <t>2)</t>
    </r>
  </si>
  <si>
    <t xml:space="preserve">2) As from 2024 the Group does not disclose KPI ROCE adjusted. </t>
  </si>
  <si>
    <t>25,4%</t>
  </si>
  <si>
    <t>1) Organic sales growth 2019 have not been adjusted for discontinued operations. Organic sales growth excludes both currency translation and transaction effects, and prior periods have been restated accordingly. The Group’s operating segments have been changed with effect from 1 January 2024 in order to reflect the Group’s new business strategy and operating structure. Organic sales growth is not measured for total Group as from 1 January 2024.</t>
  </si>
  <si>
    <t>2) From 1 January 2024 Group measures organic sales growth for Core operations only. 2023 organic sales growth have been restated for core operations accordingly. Group does not follow organic sales growth for non-core operations or for total Group.</t>
  </si>
  <si>
    <t>4) From 2024 the Group does not disclose KPI ROCE adjusted.</t>
  </si>
  <si>
    <t>Viaplay streaming subscription</t>
  </si>
  <si>
    <t>Linear channel subscription</t>
  </si>
  <si>
    <t>Advertising</t>
  </si>
  <si>
    <t>Sublicensing &amp; Other</t>
  </si>
  <si>
    <t>Core operations net sales</t>
  </si>
  <si>
    <t>Non-core operations net sales</t>
  </si>
  <si>
    <t>Core operations operating margin before ACI and IAC</t>
  </si>
  <si>
    <t>Non-core operations operating margin before ACI and IAC</t>
  </si>
  <si>
    <r>
      <t xml:space="preserve">Core operations subscribers (000s) </t>
    </r>
    <r>
      <rPr>
        <vertAlign val="superscript"/>
        <sz val="10"/>
        <color rgb="FF383C4B"/>
        <rFont val="Viaplay Sans"/>
      </rPr>
      <t>1)</t>
    </r>
  </si>
  <si>
    <r>
      <t xml:space="preserve">Non-core operations subscribers (000s) </t>
    </r>
    <r>
      <rPr>
        <vertAlign val="superscript"/>
        <sz val="10"/>
        <color rgb="FF383C4B"/>
        <rFont val="Viaplay Sans"/>
      </rPr>
      <t>1)</t>
    </r>
  </si>
  <si>
    <r>
      <t xml:space="preserve">Total subscribers (thousands) </t>
    </r>
    <r>
      <rPr>
        <vertAlign val="superscript"/>
        <sz val="10"/>
        <rFont val="Viaplay Sans"/>
      </rPr>
      <t>1)</t>
    </r>
  </si>
  <si>
    <t>1) Allente has changed definition for this KPI, and  from January 1 2024 the KPI is based on subscriptions and not subscribers. 2023 has been restated accordingly.</t>
  </si>
  <si>
    <t>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where relevant. For previous historic data see sheet "17 KPI Q".</t>
  </si>
  <si>
    <t>Q2 2024</t>
  </si>
  <si>
    <t>30 Jun 2024</t>
  </si>
  <si>
    <t>??*?</t>
  </si>
  <si>
    <r>
      <t xml:space="preserve">Core organic sales growth </t>
    </r>
    <r>
      <rPr>
        <vertAlign val="superscript"/>
        <sz val="10"/>
        <rFont val="Viaplay Sans"/>
      </rPr>
      <t>2)</t>
    </r>
  </si>
  <si>
    <r>
      <t xml:space="preserve">Core operations organic sales growth </t>
    </r>
    <r>
      <rPr>
        <vertAlign val="superscript"/>
        <sz val="10"/>
        <color rgb="FFFF0000"/>
        <rFont val="Viaplay Sans"/>
      </rPr>
      <t>2)</t>
    </r>
  </si>
  <si>
    <t>Core operating income before ACI and IAC</t>
  </si>
  <si>
    <t>Non-core operating income before ACI and IAC</t>
  </si>
  <si>
    <r>
      <t xml:space="preserve">Non-core operations organic sales growth </t>
    </r>
    <r>
      <rPr>
        <vertAlign val="superscript"/>
        <sz val="10"/>
        <color rgb="FFFF0000"/>
        <rFont val="Viaplay Sans"/>
      </rPr>
      <t>2)</t>
    </r>
  </si>
  <si>
    <t>Q3 2024</t>
  </si>
  <si>
    <t>30 Sep 2024</t>
  </si>
  <si>
    <t>5,9%</t>
  </si>
  <si>
    <t>1) Group has reclassified certain costs between COGS, Selling and General admin expenses. See sheet "16 IS Restatement". Items affecting comparability disclosed separately in these statements.</t>
  </si>
  <si>
    <t>1) March 31 2020 refers to the changed classification of the Viasat Consumer Business as a consequence of the merger between Viasat Consumer and Canal Digital. June 30 2020 refers to the non-scripted, branded entertainment and events businesses. December 31 2020 NENT Studios UKs assets are included in assets held for sale. Splay One and NENT Studios UK divested Q2 21 and June 2021 includes the remaining studio assets to be divested. As from September 30 2021 there were no assets held for sale. 31 December 2023 refers to the changed classification to Assets held for sale of the Paprika Group and UK operations (previously Premier Sports). March 31 2024 refers to UK operations (previously Premier Sports).</t>
  </si>
  <si>
    <t>Q4 2024</t>
  </si>
  <si>
    <t>31 Dec 2024</t>
  </si>
  <si>
    <t>FY 2024</t>
  </si>
  <si>
    <t>Cash and cash equivalents at end of the period, continuing operations</t>
  </si>
  <si>
    <t>Q1 2025</t>
  </si>
  <si>
    <t>31 Mar 2025</t>
  </si>
  <si>
    <t>2)  A restatement is made between 'Changes in working capital' and 'Transaction cost, total recapitalisation' in Q2 2024. No impact on total cashflow from operating activities.</t>
  </si>
  <si>
    <t xml:space="preserve">1) The Group’s cashflow has been restated between ‘Other Cash flow from financing activities’ and ‘Other adjustments  for non-cash items’ as an effect of 'Other Cash flow from financing activities’ in Q1 &amp; Q2 2024 incorrectly included non-cash items. The adjustment has no impact on total cash flow and is a reclassification item. </t>
  </si>
  <si>
    <t>Q2 2025</t>
  </si>
  <si>
    <t>30 Jun 2025</t>
  </si>
  <si>
    <t>Repurchase of shares</t>
  </si>
  <si>
    <t>Repurchse of shares</t>
  </si>
  <si>
    <t>1) March 31 2024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31 Dec 2023 refers to the changed classification to Assets held for sale of the Paprika Group and UK operations (previously Premier Sports). March 31 2024 refers to UK operations (previously Premier Sports).</t>
  </si>
  <si>
    <t>Q3 2025</t>
  </si>
  <si>
    <t>30 Sep 2025</t>
  </si>
  <si>
    <t>31 Dec 2025</t>
  </si>
  <si>
    <t>Operating margin before ACI and IAC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</si>
</sst>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quot;£&quot;* #,##0_-;\-&quot;£&quot;* #,##0_-;_-&quot;£&quot;* &quot;-&quot;_-;_-@_-"/>
    <numFmt numFmtId="173" formatCode="_-&quot;£&quot;* #,##0.00_-;\-&quot;£&quot;* #,##0.00_-;_-&quot;£&quot;* &quot;-&quot;??_-;_-@_-"/>
    <numFmt numFmtId="174" formatCode="_-* #,##0\ _€_-;\-* #,##0\ _€_-;_-* &quot;-&quot;\ _€_-;_-@_-"/>
    <numFmt numFmtId="175" formatCode="0.0%"/>
    <numFmt numFmtId="176" formatCode="&quot;W&quot;#,##0\ \ \ "/>
    <numFmt numFmtId="177" formatCode="#,##0.0\ ;\(#,##0.0\)"/>
    <numFmt numFmtId="178" formatCode="&quot;$&quot;#,##0.0_);\(&quot;$&quot;#,##0.0\)"/>
    <numFmt numFmtId="179" formatCode="&quot;$&quot;#,##0.000_);\(&quot;$&quot;#,##0.000\)"/>
    <numFmt numFmtId="180" formatCode="\$#,##0_);[Red]\(\$#,##0\)"/>
    <numFmt numFmtId="181" formatCode="0_ "/>
    <numFmt numFmtId="182" formatCode="&quot;113-&quot;@"/>
    <numFmt numFmtId="183" formatCode="\C&quot;$&quot;\ #,##0.00_);\C&quot;$&quot;\ \(#,##0.00\);\C&quot;$&quot;\ 0.00_)"/>
    <numFmt numFmtId="184" formatCode="#,##0.0_);[Red]\(#,##0.0\)"/>
    <numFmt numFmtId="185" formatCode="&quot;$&quot;#,##0.000\ ;\(&quot;$&quot;#,##0.000\)"/>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0.0%_);\(0.0%\)"/>
    <numFmt numFmtId="191" formatCode="[$$-C09]#,##0.00"/>
    <numFmt numFmtId="192" formatCode="0.000"/>
    <numFmt numFmtId="193" formatCode="General_)"/>
    <numFmt numFmtId="194" formatCode="0.0_)\%;\(0.0\)\%;0.0_)\%;@_)_%"/>
    <numFmt numFmtId="195" formatCode="#,##0.0_)_%;\(#,##0.0\)_%;0.0_)_%;@_)_%"/>
    <numFmt numFmtId="196" formatCode="&quot;Rup &quot;#,##0_);\(#,##0\)"/>
    <numFmt numFmtId="197" formatCode="&quot;PP &quot;#,##0_);\(#,##0\)"/>
    <numFmt numFmtId="198" formatCode="#,##0.0_)_x;\(#,##0.0\)_x"/>
    <numFmt numFmtId="199" formatCode="&quot;MR&quot;#,##0.00_);\(&quot;$&quot;#,##0.00\)"/>
    <numFmt numFmtId="200" formatCode="#,##0.0_);\(#,##0.0\)"/>
    <numFmt numFmtId="201" formatCode="#,##0.0_);\(#,##0.0\);#,##0.0_);@_)"/>
    <numFmt numFmtId="202" formatCode="#,##0.00\ ;\(#,##0.00\)\ ;\ "/>
    <numFmt numFmtId="203" formatCode="\$#,##0\);\(\$#,##0\)"/>
    <numFmt numFmtId="204" formatCode="&quot;$&quot;#,##0.00;[Red]\-&quot;$&quot;#,##0.00"/>
    <numFmt numFmtId="205" formatCode="&quot;KW &quot;#,##0_);\(#,##0\)"/>
    <numFmt numFmtId="206" formatCode="&quot;K$ &quot;#,##0_);\(#,##0\)"/>
    <numFmt numFmtId="207" formatCode="&quot;$&quot;#,##0;[Red]\-&quot;$&quot;#,##0"/>
    <numFmt numFmtId="208" formatCode="&quot;$&quot;_(#,##0.00_);&quot;$&quot;\(#,##0.00\)"/>
    <numFmt numFmtId="209" formatCode="&quot;$&quot;_(#,##0.00_);&quot;$&quot;\(#,##0.00\);&quot;$&quot;_(0.00_);@_)"/>
    <numFmt numFmtId="210" formatCode="0.0_)"/>
    <numFmt numFmtId="211" formatCode="#,##0.000000000000"/>
    <numFmt numFmtId="212" formatCode="#,##0.0;\-#,##0.0"/>
    <numFmt numFmtId="213" formatCode="#,##0_ ;\-#,##0\ "/>
    <numFmt numFmtId="214" formatCode="###0;\-###0"/>
    <numFmt numFmtId="215" formatCode="&quot;£ &quot;#,##0.00;\-&quot;£ &quot;#,##0.00"/>
    <numFmt numFmtId="216" formatCode="0.000%"/>
    <numFmt numFmtId="217" formatCode="&quot;£&quot;_(#,##0.00_);&quot;£&quot;\(#,##0.00\);&quot;£&quot;_(0.00_);@_)"/>
    <numFmt numFmtId="218" formatCode="##0.00000"/>
    <numFmt numFmtId="219" formatCode="0.00_);\(0.00\);0.00_)"/>
    <numFmt numFmtId="220" formatCode="#,##0;\(#,##0\);\–;@"/>
    <numFmt numFmtId="221" formatCode="#,##0.00_);\(#,##0.00\);0.00_);@_)"/>
    <numFmt numFmtId="222" formatCode=";;;"/>
    <numFmt numFmtId="223" formatCode="\+0%;\-0%"/>
    <numFmt numFmtId="224" formatCode="#,##0.00000000000"/>
    <numFmt numFmtId="225" formatCode="#,##0.000_);\(#,##0.000\)"/>
    <numFmt numFmtId="226" formatCode="&quot;L.&quot;\ #,##0.00;\-&quot;L.&quot;\ #,##0.00"/>
    <numFmt numFmtId="227" formatCode="#,##0.000;\-#,##0.000"/>
    <numFmt numFmtId="228" formatCode="_-&quot;L.&quot;\ * #,##0.00_-;\-&quot;L.&quot;\ * #,##0.00_-;_-&quot;L.&quot;\ * &quot;-&quot;??_-;_-@_-"/>
    <numFmt numFmtId="229" formatCode="#,##0.000;\(#,##0.000\)"/>
    <numFmt numFmtId="230" formatCode="0.000000%"/>
    <numFmt numFmtId="231" formatCode="_-* #,##0\ _D_M_-;\-* #,##0\ _D_M_-;_-* &quot;-&quot;\ _D_M_-;_-@_-"/>
    <numFmt numFmtId="232" formatCode="0.0%;\(#.#%\)"/>
    <numFmt numFmtId="233" formatCode="_(* #,##0.000_);_(* \(#,##0.000\);_(* &quot;-&quot;??_);_(@_)"/>
    <numFmt numFmtId="234" formatCode="#,###&quot;—&quot;;#,###&quot;—&quot;"/>
    <numFmt numFmtId="235" formatCode="\€_(#,##0.00_);\€\(#,##0.00\);\€_(0.00_);@_)"/>
    <numFmt numFmtId="236" formatCode="&quot;HK$ &quot;#,##0_);\(#,##0\)"/>
    <numFmt numFmtId="237" formatCode="&quot;$&quot;#,##0.00;\-&quot;$&quot;#,##0.00"/>
    <numFmt numFmtId="238" formatCode="#,##0.0_)\x;\(#,##0.0\)\x"/>
    <numFmt numFmtId="239" formatCode="0.00_)"/>
    <numFmt numFmtId="240" formatCode="#,##0_)\x;\(#,##0\)\x;0_)\x;@_)_x"/>
    <numFmt numFmtId="241" formatCode="#,##0\ ;\(#,##0\)\ ;\ "/>
    <numFmt numFmtId="242" formatCode="dd\-mm\-yy"/>
    <numFmt numFmtId="243" formatCode="0.00&quot;x&quot;"/>
    <numFmt numFmtId="244" formatCode="0.000000000"/>
    <numFmt numFmtId="245" formatCode="0&quot;**&quot;"/>
    <numFmt numFmtId="246" formatCode="#,##0.000000_);\(#,##0.000000\)"/>
    <numFmt numFmtId="247" formatCode="\$#,##0,;\$\(#,##0,\)"/>
    <numFmt numFmtId="248" formatCode="#,##0.0&quot;x&quot;\ ;\(#,##0.0\)&quot;x&quot;"/>
    <numFmt numFmtId="249" formatCode="0.000,,\ ;\(0.000\)"/>
    <numFmt numFmtId="250" formatCode="#,##0\ &quot;Pta&quot;;\-#,##0\ &quot;Pta&quot;"/>
    <numFmt numFmtId="251" formatCode="#,##0.0000,;\(#,##0.0000,\)"/>
    <numFmt numFmtId="252" formatCode="#,##0.0,\ ;\(#,##0.0,\)"/>
    <numFmt numFmtId="253" formatCode="0&quot;%&quot;"/>
    <numFmt numFmtId="254" formatCode="0.000\ ;\(0.000\)"/>
    <numFmt numFmtId="255" formatCode="\$#,##0;\(\$#,##0\)"/>
    <numFmt numFmtId="256" formatCode="&quot;Sfr&quot;#,##0_);\(&quot;Sfr&quot;#,##0\)"/>
    <numFmt numFmtId="257" formatCode="#,##0_)_x;\(#,##0\)_x;0_)_x;@_)_x"/>
    <numFmt numFmtId="258" formatCode="#,##0.0\x"/>
    <numFmt numFmtId="259" formatCode="#,##0.00000000_);\(#,##0.00000000\)"/>
    <numFmt numFmtId="260" formatCode="#,##0\ ;\(#,##0\)"/>
    <numFmt numFmtId="261" formatCode="_-&quot;$&quot;* #,##0_-;\-&quot;$&quot;* #,##0_-;_-&quot;$&quot;* &quot;-&quot;_-;_-@_-"/>
    <numFmt numFmtId="262" formatCode="0.0_)\%;\(0.0\)\%"/>
    <numFmt numFmtId="263" formatCode="&quot;$&quot;#,##0.0_);[Red]\(&quot;$&quot;#,##0.0\)"/>
    <numFmt numFmtId="264" formatCode="#,##0.0\ \ \ ;\(#,##0.0\)\ \ "/>
    <numFmt numFmtId="265" formatCode="#,##0.0_)_%;\(#,##0.0\)_%"/>
    <numFmt numFmtId="266" formatCode="#,##0.000"/>
    <numFmt numFmtId="267" formatCode="0.0000"/>
    <numFmt numFmtId="268" formatCode="&quot;$&quot;#,##0\ &quot;MM&quot;;\(&quot;$&quot;#,##0.00\ &quot;MM&quot;\)"/>
    <numFmt numFmtId="269" formatCode="0.0%;\(0.0\)%"/>
    <numFmt numFmtId="270" formatCode="\£\ #,##0_);[Red]\(\£\ #,##0\)"/>
    <numFmt numFmtId="271" formatCode="#,##0.0___);\(#,##0.0\)__\)"/>
    <numFmt numFmtId="272" formatCode="_(* #,##0_);_(* \(#,##0\);_(* &quot;-&quot;??_);_(@_)"/>
    <numFmt numFmtId="273" formatCode="\¥\ #,##0_);[Red]\(\¥\ #,##0\)"/>
    <numFmt numFmtId="274" formatCode="0_)"/>
    <numFmt numFmtId="275" formatCode="_(&quot;$&quot;* #,##0_)\ &quot;millions&quot;;_(&quot;$&quot;* \(#,##0\)&quot; millions&quot;"/>
    <numFmt numFmtId="276" formatCode="#,##0\ &quot;DM&quot;;\-#,##0\ &quot;DM&quot;"/>
    <numFmt numFmtId="277" formatCode="#,##0\ &quot;DM&quot;;[Red]\-#,##0\ &quot;DM&quot;"/>
    <numFmt numFmtId="278" formatCode="&quot;\&quot;#,##0.00;[Red]&quot;\&quot;\-#,##0.00"/>
    <numFmt numFmtId="279" formatCode="&quot;\&quot;#,##0;[Red]&quot;\&quot;\-#,##0"/>
    <numFmt numFmtId="280" formatCode="0.0"/>
    <numFmt numFmtId="281" formatCode="\A\ &quot;$&quot;#,##0.00\ ;\(\A\ &quot;$&quot;#,##0.00\)"/>
    <numFmt numFmtId="282" formatCode="_(* #,##0.0_);_(* \(#,##0.0\);_(* &quot;-&quot;??_);_(@_)"/>
    <numFmt numFmtId="283" formatCode="#,##0.0"/>
    <numFmt numFmtId="284" formatCode="0000000"/>
    <numFmt numFmtId="285" formatCode="#,##0;\(#,##0\)"/>
    <numFmt numFmtId="286" formatCode="0\A"/>
    <numFmt numFmtId="287" formatCode="_(&quot;$&quot;\ #,##0_);_(&quot;$&quot;\ \(#,##0\);_(&quot;$&quot;\ 0_);_(@_)"/>
    <numFmt numFmtId="288" formatCode="#,##0.0\x;[Red]\(#,##0.0\x\);&quot;-&quot;"/>
    <numFmt numFmtId="289" formatCode="##,##0"/>
    <numFmt numFmtId="290" formatCode="0.0\x_);[Red]\(0.0\x\)"/>
    <numFmt numFmtId="291" formatCode="0.0\ "/>
    <numFmt numFmtId="292" formatCode="#,##0.000_);[Red]\(#,##0.000\)"/>
    <numFmt numFmtId="293" formatCode="#,##0,,,_);[Red]\(#,##0,,,\)"/>
    <numFmt numFmtId="294" formatCode="_-* #,##0\ _F_-;\-* #,##0\ _F_-;_-* &quot;-&quot;\ _F_-;_-@_-"/>
    <numFmt numFmtId="295" formatCode="\£#,##0_);\(\£#,##0\)"/>
    <numFmt numFmtId="296" formatCode="&quot;£&quot;#,##0.0&quot;m&quot;;\(&quot;£&quot;#,##0.0&quot;m&quot;\)"/>
    <numFmt numFmtId="297" formatCode="\•\ \ @"/>
    <numFmt numFmtId="298" formatCode="&quot;$&quot;#,##0.0000_);\(&quot;$&quot;#,##0.0000\)"/>
    <numFmt numFmtId="299" formatCode="d/m/yy"/>
    <numFmt numFmtId="300" formatCode="_(&quot;$&quot;\ #,##0_);_(&quot;$&quot;\ \(#,##0\);_(\ &quot;--&quot;_);_(@_)"/>
    <numFmt numFmtId="301" formatCode="0.000_)"/>
    <numFmt numFmtId="302" formatCode="_-&quot;$&quot;* #,##0.00_-;\-&quot;$&quot;* #,##0.00_-;_-&quot;$&quot;* &quot;-&quot;??_-;_-@_-"/>
    <numFmt numFmtId="303" formatCode="#,##0.0;[Red]\(#,##0.0\)"/>
    <numFmt numFmtId="304" formatCode="#,##0_%_);\(#,##0\)_%;#,##0_%_);@_%_)"/>
    <numFmt numFmtId="305" formatCode="#,##0.0___);\(#,##0.0__\)"/>
    <numFmt numFmtId="306" formatCode="_ * #,##0.00_ ;_ * \-#,##0.00_ ;_ * &quot;-&quot;??_ ;_ @_ "/>
    <numFmt numFmtId="307" formatCode="_-* #,##0.00\ _F_-;\-* #,##0.00\ _F_-;_-* &quot;-&quot;??\ _F_-;_-@_-"/>
    <numFmt numFmtId="308" formatCode="_(* #,##0,_);_(* \(#,##0,\)"/>
    <numFmt numFmtId="309" formatCode="0.0%\ \ \ \ \ "/>
    <numFmt numFmtId="310" formatCode="#,##0;[Red]\(#,##0\);&quot;-&quot;"/>
    <numFmt numFmtId="311" formatCode="#,##0.0;\(#,##0.0\);&quot;-&quot;"/>
    <numFmt numFmtId="312" formatCode="#,##0.00;\(#,##0.00\);&quot;-&quot;"/>
    <numFmt numFmtId="313" formatCode="#,##0.000;\(#,##0.000\);&quot;-&quot;"/>
    <numFmt numFmtId="314" formatCode="00000"/>
    <numFmt numFmtId="315" formatCode="0.00_);\(0.00\);0.00"/>
    <numFmt numFmtId="316" formatCode="#,##0&quot; kr&quot;_);[Red]\(#,##0&quot; kr&quot;\)"/>
    <numFmt numFmtId="317" formatCode="_(&quot;$&quot;* #,##0.00_);_(&quot;$&quot;* \(#,##0.00\)"/>
    <numFmt numFmtId="318" formatCode="&quot;$&quot;#,##0.0;[Red]\(&quot;$&quot;#,##0.0\)"/>
    <numFmt numFmtId="319" formatCode="&quot;$&quot;#,##0_%_);\(&quot;$&quot;#,##0\)_%;&quot;$&quot;#,##0_%_);@_%_)"/>
    <numFmt numFmtId="320" formatCode="_(&quot;$&quot;* #,##0,_);_(&quot;$&quot;* \(#,##0,\)"/>
    <numFmt numFmtId="321" formatCode="&quot;$&quot;#,##0;[Red]\ &quot;$&quot;\(#,##0\);&quot;-&quot;"/>
    <numFmt numFmtId="322" formatCode="&quot;$&quot;#,##0.0;\(&quot;$&quot;#,##0.0\);&quot;-&quot;"/>
    <numFmt numFmtId="323" formatCode="&quot;$&quot;#,##0.00;\(&quot;$&quot;#,##0.00\);&quot;-&quot;"/>
    <numFmt numFmtId="324" formatCode="&quot;$&quot;#,##0\ ;\(&quot;$&quot;#,##0\)"/>
    <numFmt numFmtId="325" formatCode="#,##0.0%;\(#,##0.0%\)"/>
    <numFmt numFmtId="326" formatCode="&quot;$&quot;#,##0.00_)\ \ ;\(&quot;$&quot;#,##0.00\)\ \ "/>
    <numFmt numFmtId="327" formatCode="@\ \ \ \ \ "/>
    <numFmt numFmtId="328" formatCode="\ \ _•\–\ \ \ \ @"/>
    <numFmt numFmtId="329" formatCode="m/d/yy_%_)"/>
    <numFmt numFmtId="330" formatCode="mmm\ d\,\ yyyy\ "/>
    <numFmt numFmtId="331" formatCode="yyyy"/>
    <numFmt numFmtId="332" formatCode="0\ ;\-0\ "/>
    <numFmt numFmtId="333" formatCode="0.00\ ;\-0.00\ "/>
    <numFmt numFmtId="334" formatCode="0.000\ ;\-0.000\ "/>
    <numFmt numFmtId="335" formatCode="#,###,##0"/>
    <numFmt numFmtId="336" formatCode="0.00\p"/>
    <numFmt numFmtId="337" formatCode="0.0\p"/>
    <numFmt numFmtId="338" formatCode="_-[$€-2]* #,##0.00_-;\-[$€-2]* #,##0.00_-;_-[$€-2]* &quot;-&quot;??_-"/>
    <numFmt numFmtId="339" formatCode="#\ ##0.0"/>
    <numFmt numFmtId="340" formatCode="_-* #,##0.00\ &quot;F&quot;_-;\-* #,##0.00\ &quot;F&quot;_-;_-* &quot;-&quot;??\ &quot;F&quot;_-;_-@_-"/>
    <numFmt numFmtId="341" formatCode="#,##0;[Red]\(#,##0\)"/>
    <numFmt numFmtId="342" formatCode="#,##0.0000\ ;\(#,##0.0000\)"/>
    <numFmt numFmtId="343" formatCode="&quot;$&quot;#,##0"/>
    <numFmt numFmtId="344" formatCode="###0"/>
    <numFmt numFmtId="345" formatCode="dd\.mmm"/>
    <numFmt numFmtId="346" formatCode="#,##0.00&quot; kr&quot;;[Red]&quot;-&quot;#,##0.00&quot; kr&quot;"/>
    <numFmt numFmtId="347" formatCode="#,##0\ ;\(#,##0\);\ \-\ "/>
    <numFmt numFmtId="348" formatCode="#,##0;[Red]&quot;-&quot;#,##0"/>
    <numFmt numFmtId="349" formatCode="0.0%;0.0%;\-\ "/>
    <numFmt numFmtId="350" formatCode="0.0\m"/>
    <numFmt numFmtId="351" formatCode="000"/>
    <numFmt numFmtId="352" formatCode="#,##0.0\x_);\(#,##0.0\x\);#,##0.0\x_);@_)"/>
    <numFmt numFmtId="353" formatCode="mm/yy"/>
    <numFmt numFmtId="354" formatCode="#,##0;[Red]\(#,##0\);\-"/>
    <numFmt numFmtId="355" formatCode="_([$€-2]\ * #,##0.00_);_([$€-2]\ * \(#,##0.00\);_([$€-2]\ * &quot;-&quot;??_)"/>
    <numFmt numFmtId="356" formatCode="0_);[Red]\(0\)"/>
    <numFmt numFmtId="357" formatCode="&quot;+&quot;0.0%;&quot;-&quot;0.0%"/>
    <numFmt numFmtId="358" formatCode="0.00\%;\-0.00\%;0.00\%"/>
    <numFmt numFmtId="359" formatCode="#,##0_);[Green]\(#,##0\)"/>
    <numFmt numFmtId="360" formatCode="&quot;£&quot;#,##0"/>
    <numFmt numFmtId="361" formatCode="#.0"/>
    <numFmt numFmtId="362" formatCode="#,##0.000\ ;\(#,##0.000\)"/>
    <numFmt numFmtId="363" formatCode="0.00\x"/>
    <numFmt numFmtId="364" formatCode="#,##0.00\ ;\(#,##0.00\)"/>
    <numFmt numFmtId="365" formatCode="_-&quot;ÖS&quot;\ * #,##0_-;\-&quot;ÖS&quot;\ * #,##0_-;_-&quot;ÖS&quot;\ * &quot;-&quot;_-;_-@_-"/>
    <numFmt numFmtId="366" formatCode="&quot;DM&quot;#,##0.00;[Red]\-&quot;DM&quot;#,##0.00"/>
  </numFmts>
  <fonts count="322">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
      <b/>
      <sz val="9"/>
      <name val="Circular Std Book"/>
      <family val="2"/>
    </font>
    <font>
      <b/>
      <sz val="10"/>
      <color rgb="FF383C4B"/>
      <name val="Viaplay Sans Bold"/>
    </font>
    <font>
      <b/>
      <sz val="10"/>
      <color theme="1"/>
      <name val="Viaplay Sans Bold"/>
    </font>
    <font>
      <i/>
      <vertAlign val="superscript"/>
      <sz val="10"/>
      <color theme="1"/>
      <name val="Viaplay Sans"/>
    </font>
    <font>
      <i/>
      <sz val="8"/>
      <color theme="1"/>
      <name val="Viaplay Sans Light"/>
    </font>
    <font>
      <b/>
      <sz val="10"/>
      <color theme="1"/>
      <name val="Viaplay Sans"/>
    </font>
    <font>
      <b/>
      <i/>
      <sz val="10"/>
      <color rgb="FFFF0000"/>
      <name val="Viaplay Sans Bold"/>
    </font>
    <font>
      <vertAlign val="superscript"/>
      <sz val="10"/>
      <color rgb="FF383C4B"/>
      <name val="Viaplay Sans Bold"/>
    </font>
    <font>
      <sz val="8"/>
      <name val="Viaplay Sans Light"/>
    </font>
    <font>
      <sz val="8"/>
      <color theme="1"/>
      <name val="Viaplay Sans"/>
    </font>
    <font>
      <vertAlign val="superscript"/>
      <sz val="10"/>
      <color rgb="FFFF0000"/>
      <name val="Viaplay Sans"/>
    </font>
    <font>
      <sz val="8"/>
      <color theme="1"/>
      <name val="Viaplay Sans Bold"/>
    </font>
    <font>
      <sz val="8"/>
      <color rgb="FF383C4B"/>
      <name val="Viaplay Sans Bold"/>
    </font>
    <font>
      <sz val="8"/>
      <name val="Viaplay Sans"/>
    </font>
    <font>
      <vertAlign val="superscript"/>
      <sz val="8"/>
      <name val="Viaplay Sans"/>
    </font>
    <font>
      <b/>
      <sz val="8"/>
      <name val="Viaplay Sans"/>
    </font>
    <font>
      <b/>
      <sz val="8"/>
      <color rgb="FF383C4B"/>
      <name val="Viaplay Sans"/>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69">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s>
  <cellStyleXfs count="5547">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6" fontId="28" fillId="0" borderId="4">
      <alignment horizontal="center"/>
    </xf>
    <xf numFmtId="177" fontId="32" fillId="0" borderId="0"/>
    <xf numFmtId="178" fontId="33" fillId="0" borderId="0" applyFont="0" applyFill="0" applyBorder="0" applyAlignment="0" applyProtection="0"/>
    <xf numFmtId="166" fontId="33" fillId="0" borderId="0" applyFont="0" applyFill="0" applyBorder="0" applyAlignment="0" applyProtection="0"/>
    <xf numFmtId="179" fontId="33" fillId="0" borderId="0" applyFont="0" applyFill="0" applyBorder="0" applyAlignment="0" applyProtection="0"/>
    <xf numFmtId="177" fontId="32" fillId="0" borderId="0"/>
    <xf numFmtId="180" fontId="31" fillId="0" borderId="0" applyFont="0" applyFill="0" applyBorder="0" applyAlignment="0" applyProtection="0"/>
    <xf numFmtId="181" fontId="34" fillId="0" borderId="0" applyNumberFormat="0" applyFont="0" applyFill="0" applyBorder="0" applyAlignment="0" applyProtection="0"/>
    <xf numFmtId="177" fontId="32" fillId="0" borderId="0"/>
    <xf numFmtId="180" fontId="31" fillId="0" borderId="0" applyFont="0" applyFill="0" applyBorder="0" applyAlignment="0" applyProtection="0"/>
    <xf numFmtId="0" fontId="35" fillId="0" borderId="0"/>
    <xf numFmtId="181" fontId="34" fillId="0" borderId="0" applyNumberFormat="0" applyFont="0" applyFill="0" applyBorder="0" applyAlignment="0" applyProtection="0"/>
    <xf numFmtId="182" fontId="34" fillId="0" borderId="0" applyNumberFormat="0" applyFont="0" applyFill="0" applyBorder="0" applyAlignment="0" applyProtection="0"/>
    <xf numFmtId="183" fontId="36" fillId="0" borderId="0"/>
    <xf numFmtId="167" fontId="37" fillId="0" borderId="0"/>
    <xf numFmtId="184" fontId="32" fillId="0" borderId="0"/>
    <xf numFmtId="185" fontId="38" fillId="0" borderId="0"/>
    <xf numFmtId="186" fontId="35" fillId="0" borderId="0">
      <alignment horizontal="right"/>
    </xf>
    <xf numFmtId="187" fontId="35" fillId="34" borderId="0"/>
    <xf numFmtId="188" fontId="35" fillId="34" borderId="0"/>
    <xf numFmtId="189"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191"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90" fontId="41" fillId="0" borderId="0" applyFont="0" applyFill="0" applyBorder="0" applyAlignment="0" applyProtection="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2" fontId="43" fillId="0" borderId="0"/>
    <xf numFmtId="0" fontId="44" fillId="0" borderId="0" applyNumberFormat="0" applyFill="0" applyBorder="0" applyAlignment="0" applyProtection="0">
      <alignment vertical="top"/>
      <protection locked="0"/>
    </xf>
    <xf numFmtId="193" fontId="45" fillId="0" borderId="0"/>
    <xf numFmtId="14" fontId="31" fillId="0" borderId="0"/>
    <xf numFmtId="17" fontId="46" fillId="0" borderId="0">
      <alignment horizontal="center"/>
    </xf>
    <xf numFmtId="194" fontId="28" fillId="0" borderId="0" applyFont="0" applyFill="0" applyBorder="0" applyAlignment="0" applyProtection="0"/>
    <xf numFmtId="195" fontId="28" fillId="0" borderId="0" applyFont="0" applyFill="0" applyBorder="0" applyAlignment="0" applyProtection="0"/>
    <xf numFmtId="196"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8" fillId="37" borderId="0" applyNumberFormat="0" applyFont="0" applyBorder="0" applyAlignment="0"/>
    <xf numFmtId="0" fontId="28" fillId="38" borderId="0" applyNumberFormat="0" applyFont="0" applyBorder="0" applyAlignment="0"/>
    <xf numFmtId="198" fontId="48" fillId="39" borderId="16" applyNumberFormat="0">
      <alignment horizontal="center" vertical="center"/>
    </xf>
    <xf numFmtId="0" fontId="27" fillId="0" borderId="0"/>
    <xf numFmtId="199"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32"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201" fontId="49" fillId="0" borderId="0" applyFont="0" applyFill="0" applyBorder="0" applyAlignment="0" applyProtection="0"/>
    <xf numFmtId="204" fontId="28" fillId="0" borderId="0" applyFont="0" applyFill="0" applyBorder="0" applyAlignment="0" applyProtection="0"/>
    <xf numFmtId="202"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207" fontId="28" fillId="0" borderId="0" applyFont="0" applyFill="0" applyBorder="0" applyAlignment="0" applyProtection="0"/>
    <xf numFmtId="208"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17" fontId="28" fillId="0" borderId="0" applyFont="0" applyFill="0" applyBorder="0" applyAlignment="0" applyProtection="0"/>
    <xf numFmtId="209" fontId="28" fillId="0" borderId="0" applyFont="0" applyFill="0" applyBorder="0" applyAlignment="0" applyProtection="0"/>
    <xf numFmtId="0" fontId="32" fillId="0" borderId="0" applyFont="0" applyFill="0" applyBorder="0" applyAlignment="0" applyProtection="0"/>
    <xf numFmtId="209" fontId="28" fillId="0" borderId="0" applyFont="0" applyFill="0" applyBorder="0" applyAlignment="0" applyProtection="0"/>
    <xf numFmtId="202"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8" fontId="28" fillId="0" borderId="0" applyFont="0" applyFill="0" applyBorder="0" applyAlignment="0" applyProtection="0"/>
    <xf numFmtId="208" fontId="28" fillId="0" borderId="0" applyFont="0" applyFill="0" applyBorder="0" applyAlignment="0" applyProtection="0"/>
    <xf numFmtId="219" fontId="28" fillId="0" borderId="0" applyFont="0" applyFill="0" applyBorder="0" applyAlignment="0" applyProtection="0"/>
    <xf numFmtId="210"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9"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39" fontId="28" fillId="0" borderId="0" applyFont="0" applyFill="0" applyBorder="0" applyAlignment="0" applyProtection="0"/>
    <xf numFmtId="200"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199"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32" fillId="0" borderId="0"/>
    <xf numFmtId="0" fontId="32" fillId="0" borderId="0"/>
    <xf numFmtId="0" fontId="32" fillId="0" borderId="0"/>
    <xf numFmtId="199" fontId="32" fillId="0" borderId="0"/>
    <xf numFmtId="199" fontId="32" fillId="0" borderId="0"/>
    <xf numFmtId="0" fontId="27" fillId="0" borderId="0"/>
    <xf numFmtId="0" fontId="32" fillId="0" borderId="0"/>
    <xf numFmtId="199" fontId="32" fillId="0" borderId="0"/>
    <xf numFmtId="0" fontId="32" fillId="0" borderId="0"/>
    <xf numFmtId="199" fontId="32" fillId="0" borderId="0"/>
    <xf numFmtId="0" fontId="32" fillId="0" borderId="0"/>
    <xf numFmtId="0" fontId="32" fillId="0" borderId="0"/>
    <xf numFmtId="0" fontId="32" fillId="0" borderId="0"/>
    <xf numFmtId="199" fontId="32" fillId="0" borderId="0"/>
    <xf numFmtId="199" fontId="32" fillId="0" borderId="0"/>
    <xf numFmtId="0" fontId="32" fillId="0" borderId="0"/>
    <xf numFmtId="0" fontId="32" fillId="0" borderId="0"/>
    <xf numFmtId="0" fontId="32" fillId="0" borderId="0"/>
    <xf numFmtId="0" fontId="32" fillId="0" borderId="0"/>
    <xf numFmtId="0" fontId="32" fillId="0" borderId="0"/>
    <xf numFmtId="235" fontId="28" fillId="0" borderId="0" applyFont="0" applyFill="0" applyBorder="0" applyAlignment="0" applyProtection="0"/>
    <xf numFmtId="0" fontId="28" fillId="0" borderId="0" applyFont="0" applyFill="0" applyBorder="0" applyAlignment="0" applyProtection="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6" fontId="27" fillId="0" borderId="0"/>
    <xf numFmtId="0"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236" fontId="27" fillId="0" borderId="0"/>
    <xf numFmtId="236" fontId="27" fillId="0" borderId="0"/>
    <xf numFmtId="23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7"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32" fillId="0" borderId="0" applyFont="0" applyFill="0" applyBorder="0" applyAlignment="0" applyProtection="0"/>
    <xf numFmtId="254"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40"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7"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184" fontId="28" fillId="0" borderId="0" applyFont="0" applyFill="0" applyBorder="0" applyAlignment="0" applyProtection="0"/>
    <xf numFmtId="257"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257" fontId="28" fillId="0" borderId="0" applyFont="0" applyFill="0" applyBorder="0" applyProtection="0">
      <alignment horizontal="right"/>
    </xf>
    <xf numFmtId="19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9"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4"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61" fontId="28" fillId="0" borderId="0" applyFont="0" applyFill="0" applyBorder="0" applyAlignment="0" applyProtection="0"/>
    <xf numFmtId="172"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2"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4"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267" fontId="28" fillId="0" borderId="0" applyFont="0" applyFill="0" applyBorder="0" applyAlignment="0" applyProtection="0"/>
    <xf numFmtId="0"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2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6" fontId="27" fillId="0" borderId="0"/>
    <xf numFmtId="236" fontId="27" fillId="0" borderId="0"/>
    <xf numFmtId="236"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8" fontId="28" fillId="0" borderId="0"/>
    <xf numFmtId="268" fontId="28" fillId="0" borderId="0"/>
    <xf numFmtId="268" fontId="28" fillId="0" borderId="0"/>
    <xf numFmtId="271" fontId="28" fillId="0" borderId="0"/>
    <xf numFmtId="268" fontId="28" fillId="0" borderId="0"/>
    <xf numFmtId="271" fontId="28" fillId="0" borderId="0"/>
    <xf numFmtId="268" fontId="28" fillId="0" borderId="0"/>
    <xf numFmtId="268" fontId="28" fillId="0" borderId="0"/>
    <xf numFmtId="271"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8" fontId="59" fillId="0" borderId="0" applyFont="0" applyFill="0" applyBorder="0" applyAlignment="0" applyProtection="0"/>
    <xf numFmtId="279" fontId="59" fillId="0" borderId="0" applyFont="0" applyFill="0" applyBorder="0" applyAlignment="0" applyProtection="0"/>
    <xf numFmtId="270" fontId="60" fillId="0" borderId="0" applyFont="0" applyFill="0" applyBorder="0" applyAlignment="0" applyProtection="0"/>
    <xf numFmtId="272" fontId="36" fillId="0" borderId="0"/>
    <xf numFmtId="273"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4" fontId="31" fillId="0" borderId="0"/>
    <xf numFmtId="9" fontId="28" fillId="0" borderId="0"/>
    <xf numFmtId="280" fontId="31" fillId="0" borderId="0"/>
    <xf numFmtId="175" fontId="31" fillId="0" borderId="0"/>
    <xf numFmtId="2" fontId="31" fillId="0" borderId="0"/>
    <xf numFmtId="10" fontId="31" fillId="0" borderId="0"/>
    <xf numFmtId="275" fontId="28" fillId="0" borderId="0" applyFont="0" applyBorder="0" applyAlignment="0">
      <alignment horizontal="centerContinuous"/>
    </xf>
    <xf numFmtId="183" fontId="36" fillId="0" borderId="0"/>
    <xf numFmtId="274" fontId="31" fillId="0" borderId="0"/>
    <xf numFmtId="274" fontId="31" fillId="0" borderId="0"/>
    <xf numFmtId="0" fontId="31" fillId="0" borderId="0"/>
    <xf numFmtId="274" fontId="31" fillId="0" borderId="0"/>
    <xf numFmtId="0" fontId="31" fillId="0" borderId="0"/>
    <xf numFmtId="274" fontId="31" fillId="0" borderId="0"/>
    <xf numFmtId="274" fontId="31" fillId="0" borderId="0"/>
    <xf numFmtId="274" fontId="31" fillId="0" borderId="0"/>
    <xf numFmtId="38" fontId="62" fillId="0" borderId="20"/>
    <xf numFmtId="207" fontId="28" fillId="0" borderId="0">
      <alignment horizontal="center"/>
    </xf>
    <xf numFmtId="184" fontId="63" fillId="0" borderId="0" applyFont="0" applyFill="0" applyBorder="0" applyAlignment="0" applyProtection="0"/>
    <xf numFmtId="3" fontId="27" fillId="0" borderId="0"/>
    <xf numFmtId="277" fontId="28" fillId="0" borderId="0" applyBorder="0"/>
    <xf numFmtId="200" fontId="28" fillId="0" borderId="0"/>
    <xf numFmtId="0" fontId="28" fillId="0" borderId="0" applyFont="0" applyFill="0" applyBorder="0" applyAlignment="0" applyProtection="0"/>
    <xf numFmtId="0" fontId="28" fillId="0" borderId="0" applyFont="0" applyFill="0" applyBorder="0" applyAlignment="0" applyProtection="0"/>
    <xf numFmtId="280" fontId="64" fillId="0" borderId="0"/>
    <xf numFmtId="2" fontId="53" fillId="0" borderId="0"/>
    <xf numFmtId="39" fontId="65" fillId="0" borderId="0" applyFont="0" applyFill="0" applyBorder="0" applyAlignment="0" applyProtection="0"/>
    <xf numFmtId="191" fontId="66" fillId="42"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2" borderId="0" applyNumberFormat="0" applyBorder="0" applyAlignment="0" applyProtection="0"/>
    <xf numFmtId="191" fontId="66" fillId="45" borderId="0" applyNumberFormat="0" applyBorder="0" applyAlignment="0" applyProtection="0"/>
    <xf numFmtId="191"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5" fontId="65" fillId="0" borderId="0" applyFont="0" applyFill="0" applyBorder="0" applyAlignment="0" applyProtection="0"/>
    <xf numFmtId="191" fontId="66" fillId="49"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8" borderId="0" applyNumberFormat="0" applyBorder="0" applyAlignment="0" applyProtection="0"/>
    <xf numFmtId="191" fontId="66" fillId="49" borderId="0" applyNumberFormat="0" applyBorder="0" applyAlignment="0" applyProtection="0"/>
    <xf numFmtId="191"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91" fontId="70" fillId="52" borderId="0" applyNumberFormat="0" applyBorder="0" applyAlignment="0" applyProtection="0"/>
    <xf numFmtId="191" fontId="70" fillId="50" borderId="0" applyNumberFormat="0" applyBorder="0" applyAlignment="0" applyProtection="0"/>
    <xf numFmtId="191" fontId="70" fillId="44" borderId="0" applyNumberFormat="0" applyBorder="0" applyAlignment="0" applyProtection="0"/>
    <xf numFmtId="191" fontId="70" fillId="53" borderId="0" applyNumberFormat="0" applyBorder="0" applyAlignment="0" applyProtection="0"/>
    <xf numFmtId="191" fontId="70" fillId="54" borderId="0" applyNumberFormat="0" applyBorder="0" applyAlignment="0" applyProtection="0"/>
    <xf numFmtId="191"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4" fontId="28" fillId="0" borderId="0">
      <alignment horizontal="center"/>
    </xf>
    <xf numFmtId="237" fontId="28" fillId="0" borderId="0">
      <alignment horizontal="center"/>
    </xf>
    <xf numFmtId="37" fontId="74" fillId="0" borderId="0">
      <alignment horizontal="center"/>
    </xf>
    <xf numFmtId="0" fontId="75" fillId="0" borderId="0" applyNumberFormat="0" applyFill="0" applyBorder="0" applyAlignment="0"/>
    <xf numFmtId="281" fontId="76" fillId="0" borderId="0"/>
    <xf numFmtId="282" fontId="36" fillId="0" borderId="0"/>
    <xf numFmtId="283" fontId="29" fillId="0" borderId="21" applyBorder="0">
      <alignment horizontal="right"/>
    </xf>
    <xf numFmtId="283" fontId="29" fillId="0" borderId="21" applyBorder="0">
      <alignment horizontal="right"/>
    </xf>
    <xf numFmtId="283" fontId="77" fillId="57" borderId="22" applyBorder="0">
      <alignment horizontal="right"/>
    </xf>
    <xf numFmtId="283" fontId="77" fillId="57" borderId="22" applyBorder="0">
      <alignment horizontal="right"/>
    </xf>
    <xf numFmtId="283"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4" fontId="78" fillId="0" borderId="0" applyFont="0" applyFill="0" applyBorder="0" applyProtection="0">
      <alignment horizontal="right"/>
      <protection locked="0"/>
    </xf>
    <xf numFmtId="285" fontId="28" fillId="0" borderId="0" applyFont="0" applyFill="0" applyBorder="0" applyAlignment="0" applyProtection="0"/>
    <xf numFmtId="0" fontId="29" fillId="0" borderId="0" applyNumberFormat="0" applyAlignment="0"/>
    <xf numFmtId="285" fontId="79" fillId="62" borderId="0" applyNumberFormat="0" applyFont="0" applyBorder="0" applyAlignment="0">
      <alignment horizontal="right"/>
    </xf>
    <xf numFmtId="286" fontId="80" fillId="62" borderId="14" applyFont="0">
      <alignment horizontal="right"/>
    </xf>
    <xf numFmtId="0" fontId="29" fillId="0" borderId="0" applyNumberFormat="0" applyFill="0" applyBorder="0" applyAlignment="0" applyProtection="0"/>
    <xf numFmtId="200"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7" fontId="86" fillId="0" borderId="0"/>
    <xf numFmtId="0" fontId="87" fillId="0" borderId="0" applyNumberFormat="0" applyFill="0" applyBorder="0" applyAlignment="0" applyProtection="0"/>
    <xf numFmtId="288" fontId="28" fillId="0" borderId="0" applyFont="0" applyFill="0" applyBorder="0" applyAlignment="0" applyProtection="0"/>
    <xf numFmtId="271" fontId="28" fillId="0" borderId="0" applyFont="0" applyFill="0" applyBorder="0" applyAlignment="0" applyProtection="0"/>
    <xf numFmtId="0" fontId="28" fillId="0" borderId="0"/>
    <xf numFmtId="0" fontId="28" fillId="0" borderId="0"/>
    <xf numFmtId="0" fontId="28" fillId="0" borderId="0"/>
    <xf numFmtId="289"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4"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90" fontId="28" fillId="0" borderId="0" applyFont="0" applyFill="0" applyBorder="0" applyAlignment="0" applyProtection="0"/>
    <xf numFmtId="291"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2"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3"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6" fontId="103" fillId="0" borderId="0">
      <alignment horizontal="right"/>
      <protection locked="0"/>
    </xf>
    <xf numFmtId="0" fontId="104" fillId="0" borderId="0" applyNumberFormat="0" applyFill="0" applyBorder="0" applyAlignment="0" applyProtection="0"/>
    <xf numFmtId="200"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4"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3"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5" fontId="110" fillId="0" borderId="0" applyFont="0" applyFill="0" applyBorder="0" applyAlignment="0" applyProtection="0"/>
    <xf numFmtId="296" fontId="111" fillId="0" borderId="0" applyNumberFormat="0" applyFont="0" applyFill="0" applyBorder="0" applyProtection="0"/>
    <xf numFmtId="297"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86" fontId="28" fillId="0" borderId="0" applyFill="0" applyBorder="0" applyAlignment="0"/>
    <xf numFmtId="288" fontId="28" fillId="0" borderId="0" applyFill="0" applyBorder="0" applyAlignment="0"/>
    <xf numFmtId="164" fontId="28" fillId="0" borderId="0" applyFill="0" applyBorder="0" applyAlignment="0"/>
    <xf numFmtId="290" fontId="28" fillId="0" borderId="0" applyFill="0" applyBorder="0" applyAlignment="0"/>
    <xf numFmtId="0" fontId="117" fillId="0" borderId="0" applyFill="0" applyBorder="0" applyAlignment="0"/>
    <xf numFmtId="0" fontId="117" fillId="0" borderId="0" applyFill="0" applyBorder="0" applyAlignment="0"/>
    <xf numFmtId="286"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2" fontId="36" fillId="0" borderId="0" applyFont="0" applyFill="0" applyBorder="0" applyAlignment="0" applyProtection="0">
      <protection locked="0"/>
    </xf>
    <xf numFmtId="0" fontId="121" fillId="0" borderId="0"/>
    <xf numFmtId="291"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3" fontId="36" fillId="0" borderId="0"/>
    <xf numFmtId="174"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4" fontId="131" fillId="0" borderId="0" applyFont="0" applyFill="0" applyBorder="0" applyAlignment="0" applyProtection="0">
      <alignment horizontal="right"/>
    </xf>
    <xf numFmtId="305" fontId="132" fillId="0" borderId="0" applyFont="0" applyFill="0" applyBorder="0" applyAlignment="0" applyProtection="0"/>
    <xf numFmtId="200" fontId="3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2" fontId="1" fillId="0" borderId="0" applyFont="0" applyFill="0" applyBorder="0" applyAlignment="0" applyProtection="0"/>
    <xf numFmtId="30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8" fontId="32" fillId="0" borderId="30" applyFont="0" applyFill="0" applyBorder="0" applyAlignment="0" applyProtection="0"/>
    <xf numFmtId="308" fontId="32" fillId="0" borderId="0" applyFont="0" applyFill="0" applyBorder="0" applyAlignment="0" applyProtection="0"/>
    <xf numFmtId="309" fontId="28" fillId="0" borderId="0"/>
    <xf numFmtId="310" fontId="135" fillId="0" borderId="0" applyFont="0" applyFill="0" applyBorder="0">
      <alignment horizontal="right"/>
    </xf>
    <xf numFmtId="311" fontId="136" fillId="0" borderId="0" applyFont="0" applyFill="0" applyBorder="0" applyAlignment="0"/>
    <xf numFmtId="312" fontId="135" fillId="0" borderId="0" applyFont="0" applyFill="0" applyBorder="0" applyAlignment="0"/>
    <xf numFmtId="313" fontId="137" fillId="72" borderId="22" applyFont="0" applyFill="0" applyBorder="0" applyAlignment="0"/>
    <xf numFmtId="193" fontId="105" fillId="0" borderId="39"/>
    <xf numFmtId="292"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3" fontId="142" fillId="0" borderId="0" applyFill="0" applyBorder="0">
      <alignment horizontal="left"/>
    </xf>
    <xf numFmtId="200"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4"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5" fontId="31" fillId="0" borderId="0" applyFill="0" applyBorder="0">
      <alignment horizontal="right"/>
      <protection locked="0"/>
    </xf>
    <xf numFmtId="316" fontId="31" fillId="0" borderId="0" applyFill="0" applyBorder="0">
      <alignment horizontal="right"/>
      <protection locked="0"/>
    </xf>
    <xf numFmtId="316" fontId="31" fillId="0" borderId="0" applyFill="0" applyBorder="0">
      <alignment horizontal="right"/>
      <protection locked="0"/>
    </xf>
    <xf numFmtId="317" fontId="32" fillId="0" borderId="0" applyFont="0" applyFill="0" applyBorder="0" applyAlignment="0" applyProtection="0"/>
    <xf numFmtId="318" fontId="36" fillId="0" borderId="0"/>
    <xf numFmtId="184" fontId="32" fillId="0" borderId="0"/>
    <xf numFmtId="286" fontId="28" fillId="0" borderId="0" applyFont="0" applyFill="0" applyBorder="0" applyAlignment="0" applyProtection="0"/>
    <xf numFmtId="167" fontId="149" fillId="0" borderId="40">
      <protection locked="0"/>
    </xf>
    <xf numFmtId="319" fontId="131" fillId="0" borderId="0" applyFont="0" applyFill="0" applyBorder="0" applyAlignment="0" applyProtection="0">
      <alignment horizontal="right"/>
    </xf>
    <xf numFmtId="178" fontId="94" fillId="0" borderId="0" applyFont="0" applyFill="0" applyBorder="0" applyAlignment="0" applyProtection="0"/>
    <xf numFmtId="170" fontId="28" fillId="0" borderId="0" applyFont="0" applyFill="0" applyBorder="0" applyAlignment="0" applyProtection="0"/>
    <xf numFmtId="170" fontId="150" fillId="0" borderId="0" applyFont="0" applyFill="0" applyBorder="0" applyAlignment="0" applyProtection="0"/>
    <xf numFmtId="173" fontId="47"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9" fontId="94" fillId="0" borderId="0" applyFont="0" applyFill="0" applyBorder="0" applyAlignment="0" applyProtection="0"/>
    <xf numFmtId="320" fontId="32" fillId="0" borderId="30" applyFont="0" applyFill="0" applyBorder="0" applyAlignment="0" applyProtection="0"/>
    <xf numFmtId="321" fontId="151" fillId="0" borderId="0" applyFont="0" applyFill="0" applyBorder="0"/>
    <xf numFmtId="322" fontId="152" fillId="0" borderId="0" applyFont="0" applyFill="0" applyBorder="0" applyAlignment="0"/>
    <xf numFmtId="323" fontId="153" fillId="0" borderId="30" applyFont="0" applyFill="0" applyBorder="0" applyAlignment="0"/>
    <xf numFmtId="324" fontId="138" fillId="0" borderId="0" applyFont="0" applyFill="0" applyBorder="0" applyAlignment="0" applyProtection="0"/>
    <xf numFmtId="325" fontId="28" fillId="0" borderId="0"/>
    <xf numFmtId="326" fontId="131" fillId="0" borderId="0" applyFill="0" applyBorder="0" applyProtection="0">
      <alignment vertical="center"/>
    </xf>
    <xf numFmtId="0" fontId="28" fillId="34" borderId="0" applyFont="0" applyBorder="0"/>
    <xf numFmtId="295" fontId="28" fillId="0" borderId="0"/>
    <xf numFmtId="297" fontId="28" fillId="0" borderId="0"/>
    <xf numFmtId="327"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8"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3" fontId="36" fillId="0" borderId="0" applyFont="0" applyFill="0" applyBorder="0" applyProtection="0">
      <alignment horizontal="right"/>
    </xf>
    <xf numFmtId="329"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30" fontId="62" fillId="0" borderId="0"/>
    <xf numFmtId="14" fontId="157" fillId="0" borderId="0" applyFont="0" applyFill="0" applyBorder="0" applyAlignment="0" applyProtection="0">
      <alignment horizontal="center"/>
    </xf>
    <xf numFmtId="331" fontId="157" fillId="0" borderId="0" applyFont="0" applyFill="0" applyBorder="0" applyAlignment="0" applyProtection="0">
      <alignment horizontal="center"/>
    </xf>
    <xf numFmtId="14" fontId="29" fillId="0" borderId="0" applyFill="0" applyBorder="0">
      <alignment horizontal="left"/>
    </xf>
    <xf numFmtId="0" fontId="28" fillId="0" borderId="0"/>
    <xf numFmtId="332" fontId="38" fillId="0" borderId="0" applyFont="0" applyFill="0" applyBorder="0"/>
    <xf numFmtId="333" fontId="38" fillId="0" borderId="0" applyFont="0" applyFill="0" applyBorder="0"/>
    <xf numFmtId="334" fontId="38" fillId="0" borderId="0" applyFont="0" applyFill="0" applyBorder="0"/>
    <xf numFmtId="191" fontId="70" fillId="58" borderId="0" applyNumberFormat="0" applyBorder="0" applyAlignment="0" applyProtection="0"/>
    <xf numFmtId="191" fontId="70" fillId="74" borderId="0" applyNumberFormat="0" applyBorder="0" applyAlignment="0" applyProtection="0"/>
    <xf numFmtId="191" fontId="70" fillId="44" borderId="0" applyNumberFormat="0" applyBorder="0" applyAlignment="0" applyProtection="0"/>
    <xf numFmtId="191" fontId="70" fillId="55" borderId="0" applyNumberFormat="0" applyBorder="0" applyAlignment="0" applyProtection="0"/>
    <xf numFmtId="191" fontId="70" fillId="54" borderId="0" applyNumberFormat="0" applyBorder="0" applyAlignment="0" applyProtection="0"/>
    <xf numFmtId="191" fontId="70" fillId="50" borderId="0" applyNumberFormat="0" applyBorder="0" applyAlignment="0" applyProtection="0"/>
    <xf numFmtId="38" fontId="31" fillId="0" borderId="43">
      <alignment vertical="center"/>
    </xf>
    <xf numFmtId="335"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7" fontId="38" fillId="0" borderId="0" applyNumberFormat="0" applyFont="0" applyBorder="0"/>
    <xf numFmtId="177" fontId="158" fillId="0" borderId="22" applyNumberFormat="0" applyBorder="0"/>
    <xf numFmtId="177" fontId="158" fillId="0" borderId="22" applyNumberFormat="0" applyBorder="0"/>
    <xf numFmtId="177" fontId="158" fillId="0" borderId="22" applyNumberFormat="0" applyBorder="0"/>
    <xf numFmtId="336"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7" fontId="38" fillId="0" borderId="0" applyFont="0" applyFill="0" applyBorder="0"/>
    <xf numFmtId="338" fontId="28" fillId="0" borderId="0" applyFont="0" applyFill="0" applyBorder="0" applyAlignment="0" applyProtection="0"/>
    <xf numFmtId="338" fontId="28" fillId="0" borderId="0" applyFont="0" applyFill="0" applyBorder="0" applyAlignment="0" applyProtection="0"/>
    <xf numFmtId="338"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9"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91" fontId="162" fillId="46" borderId="0" applyNumberFormat="0" applyBorder="0" applyAlignment="0" applyProtection="0"/>
    <xf numFmtId="164" fontId="163" fillId="0" borderId="0" applyBorder="0">
      <alignment horizontal="right"/>
    </xf>
    <xf numFmtId="340"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91" fontId="28" fillId="0" borderId="0" applyNumberFormat="0" applyFill="0" applyBorder="0" applyAlignment="0" applyProtection="0"/>
    <xf numFmtId="341" fontId="155" fillId="0" borderId="0"/>
    <xf numFmtId="342"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3" fontId="167" fillId="77" borderId="45" applyBorder="0" applyAlignment="0">
      <alignment horizontal="left" vertical="center" indent="1"/>
    </xf>
    <xf numFmtId="343"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3"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2" fontId="89" fillId="0" borderId="0" applyFont="0" applyFill="0" applyBorder="0" applyAlignment="0" applyProtection="0"/>
    <xf numFmtId="0" fontId="155" fillId="0" borderId="52" applyNumberFormat="0" applyFill="0" applyAlignment="0" applyProtection="0"/>
    <xf numFmtId="344" fontId="178" fillId="0" borderId="0" applyNumberFormat="0" applyFill="0" applyBorder="0" applyAlignment="0"/>
    <xf numFmtId="344" fontId="178" fillId="0" borderId="0" applyNumberFormat="0" applyFill="0" applyBorder="0" applyAlignment="0"/>
    <xf numFmtId="345" fontId="31" fillId="0" borderId="0" applyNumberFormat="0" applyFill="0" applyBorder="0" applyAlignment="0"/>
    <xf numFmtId="345"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41" fontId="185" fillId="0" borderId="0" applyBorder="0" applyAlignment="0"/>
    <xf numFmtId="280" fontId="186" fillId="0" borderId="53" applyNumberFormat="0" applyFill="0" applyBorder="0" applyAlignment="0">
      <alignment horizontal="right"/>
      <protection locked="0"/>
    </xf>
    <xf numFmtId="344" fontId="187" fillId="0" borderId="0" applyNumberFormat="0" applyFill="0" applyBorder="0" applyAlignment="0">
      <protection locked="0"/>
    </xf>
    <xf numFmtId="344" fontId="187" fillId="0" borderId="0" applyNumberFormat="0" applyFill="0" applyBorder="0" applyAlignment="0">
      <protection locked="0"/>
    </xf>
    <xf numFmtId="345" fontId="31" fillId="0" borderId="0" applyNumberFormat="0" applyFill="0" applyBorder="0" applyAlignment="0">
      <protection locked="0"/>
    </xf>
    <xf numFmtId="345" fontId="31" fillId="0" borderId="0" applyNumberFormat="0" applyFill="0" applyBorder="0" applyAlignment="0">
      <protection locked="0"/>
    </xf>
    <xf numFmtId="0" fontId="184" fillId="43" borderId="15" applyNumberFormat="0" applyAlignment="0" applyProtection="0"/>
    <xf numFmtId="175"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91" fontId="184" fillId="43" borderId="15" applyNumberFormat="0" applyAlignment="0" applyProtection="0"/>
    <xf numFmtId="0" fontId="184" fillId="43" borderId="15" applyNumberFormat="0" applyAlignment="0" applyProtection="0"/>
    <xf numFmtId="200" fontId="64" fillId="80" borderId="0"/>
    <xf numFmtId="200" fontId="64" fillId="80" borderId="0"/>
    <xf numFmtId="3" fontId="189" fillId="0" borderId="0"/>
    <xf numFmtId="0" fontId="155" fillId="0" borderId="0" applyNumberFormat="0" applyFill="0" applyBorder="0" applyAlignment="0">
      <protection locked="0"/>
    </xf>
    <xf numFmtId="219" fontId="31" fillId="0" borderId="0" applyFill="0" applyBorder="0">
      <alignment horizontal="right"/>
      <protection locked="0"/>
    </xf>
    <xf numFmtId="346" fontId="31" fillId="0" borderId="0" applyFill="0" applyBorder="0">
      <alignment horizontal="right"/>
      <protection locked="0"/>
    </xf>
    <xf numFmtId="346" fontId="31" fillId="0" borderId="0" applyFill="0" applyBorder="0">
      <alignment horizontal="right"/>
      <protection locked="0"/>
    </xf>
    <xf numFmtId="347"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3" fontId="194" fillId="0" borderId="0" applyNumberFormat="0">
      <alignment horizontal="left"/>
    </xf>
    <xf numFmtId="164" fontId="163" fillId="0" borderId="14">
      <alignment horizontal="right"/>
    </xf>
    <xf numFmtId="0" fontId="28" fillId="0" borderId="0"/>
    <xf numFmtId="200" fontId="62" fillId="0" borderId="0" applyNumberFormat="0" applyAlignment="0">
      <alignment horizontal="left"/>
    </xf>
    <xf numFmtId="335" fontId="47" fillId="83" borderId="0" applyNumberFormat="0" applyBorder="0">
      <alignment horizontal="right"/>
      <protection locked="0"/>
    </xf>
    <xf numFmtId="0" fontId="62" fillId="84" borderId="0" applyNumberFormat="0" applyFont="0" applyBorder="0" applyProtection="0"/>
    <xf numFmtId="294" fontId="62" fillId="0" borderId="30">
      <alignment horizontal="right"/>
    </xf>
    <xf numFmtId="294" fontId="62" fillId="0" borderId="0">
      <alignment horizontal="right"/>
    </xf>
    <xf numFmtId="294"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200" fontId="195" fillId="86" borderId="0"/>
    <xf numFmtId="200" fontId="195" fillId="86" borderId="0"/>
    <xf numFmtId="0" fontId="91" fillId="53" borderId="0"/>
    <xf numFmtId="0" fontId="196" fillId="0" borderId="0"/>
    <xf numFmtId="349"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8" fontId="31" fillId="0" borderId="0" applyFont="0" applyFill="0" applyBorder="0" applyAlignment="0" applyProtection="0"/>
    <xf numFmtId="348" fontId="31"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307" fontId="28" fillId="0" borderId="0" applyFont="0" applyFill="0" applyBorder="0" applyAlignment="0" applyProtection="0"/>
    <xf numFmtId="350" fontId="38" fillId="0" borderId="41" applyFont="0" applyFill="0" applyBorder="0"/>
    <xf numFmtId="351" fontId="78" fillId="0" borderId="0" applyFont="0" applyFill="0" applyBorder="0" applyProtection="0">
      <alignment horizontal="right"/>
      <protection locked="0"/>
    </xf>
    <xf numFmtId="168"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340"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2" fontId="131" fillId="0" borderId="0" applyFont="0" applyFill="0" applyBorder="0" applyProtection="0">
      <alignment horizontal="right"/>
    </xf>
    <xf numFmtId="306" fontId="112" fillId="67" borderId="0">
      <alignment horizontal="right"/>
    </xf>
    <xf numFmtId="353" fontId="27" fillId="67" borderId="0">
      <alignment horizontal="right"/>
    </xf>
    <xf numFmtId="353"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4"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200" fontId="65" fillId="0" borderId="0"/>
    <xf numFmtId="274"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39"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3" fontId="212" fillId="0" borderId="0" applyFill="0" applyBorder="0" applyAlignment="0">
      <protection locked="0"/>
    </xf>
    <xf numFmtId="4" fontId="212" fillId="0" borderId="0" applyAlignment="0">
      <alignment horizontal="left"/>
      <protection locked="0"/>
    </xf>
    <xf numFmtId="283"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6" fontId="28" fillId="0" borderId="0" applyFont="0" applyFill="0" applyBorder="0" applyAlignment="0" applyProtection="0"/>
    <xf numFmtId="356" fontId="28" fillId="0" borderId="0" applyFont="0" applyFill="0" applyBorder="0" applyAlignment="0" applyProtection="0"/>
    <xf numFmtId="283" fontId="216" fillId="0" borderId="0" applyFill="0" applyBorder="0" applyProtection="0">
      <alignment horizontal="right" vertical="center"/>
    </xf>
    <xf numFmtId="283" fontId="217" fillId="0" borderId="0" applyFill="0" applyBorder="0" applyProtection="0">
      <alignment horizontal="right" vertical="center"/>
    </xf>
    <xf numFmtId="177" fontId="43" fillId="0" borderId="38" applyBorder="0"/>
    <xf numFmtId="177" fontId="177" fillId="0" borderId="38" applyBorder="0"/>
    <xf numFmtId="283" fontId="29" fillId="0" borderId="0" applyAlignment="0"/>
    <xf numFmtId="283" fontId="29" fillId="0" borderId="0" applyAlignment="0"/>
    <xf numFmtId="0" fontId="218" fillId="53" borderId="57" applyNumberFormat="0" applyAlignment="0" applyProtection="0"/>
    <xf numFmtId="0" fontId="17" fillId="7" borderId="9" applyNumberFormat="0" applyAlignment="0" applyProtection="0"/>
    <xf numFmtId="348" fontId="219" fillId="0" borderId="0">
      <alignment horizontal="centerContinuous"/>
    </xf>
    <xf numFmtId="175" fontId="38" fillId="0" borderId="0" applyFont="0" applyFill="0" applyBorder="0"/>
    <xf numFmtId="357" fontId="38" fillId="0" borderId="0" applyFont="0" applyFill="0" applyBorder="0"/>
    <xf numFmtId="175" fontId="220" fillId="0" borderId="38" applyBorder="0"/>
    <xf numFmtId="357"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12" fillId="0" borderId="0" applyFill="0" applyBorder="0" applyAlignment="0">
      <protection locked="0"/>
    </xf>
    <xf numFmtId="358" fontId="31" fillId="0" borderId="0" applyFill="0" applyBorder="0">
      <alignment horizontal="right"/>
      <protection locked="0"/>
    </xf>
    <xf numFmtId="359" fontId="31" fillId="0" borderId="0" applyFill="0" applyBorder="0">
      <alignment horizontal="right"/>
      <protection locked="0"/>
    </xf>
    <xf numFmtId="359" fontId="31" fillId="0" borderId="0" applyFill="0" applyBorder="0">
      <alignment horizontal="right"/>
      <protection locked="0"/>
    </xf>
    <xf numFmtId="360"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61" fontId="95" fillId="0" borderId="0"/>
    <xf numFmtId="361" fontId="95" fillId="0" borderId="0"/>
    <xf numFmtId="361" fontId="95" fillId="0" borderId="0"/>
    <xf numFmtId="361" fontId="95" fillId="0" borderId="0"/>
    <xf numFmtId="0" fontId="95" fillId="0" borderId="0"/>
    <xf numFmtId="0" fontId="95" fillId="0" borderId="0"/>
    <xf numFmtId="361" fontId="95" fillId="0" borderId="0"/>
    <xf numFmtId="361"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200"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8"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3"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2" fontId="91" fillId="0" borderId="0" applyBorder="0" applyProtection="0">
      <alignment horizontal="right"/>
    </xf>
    <xf numFmtId="3" fontId="232" fillId="0" borderId="0"/>
    <xf numFmtId="3" fontId="233" fillId="0" borderId="0"/>
    <xf numFmtId="258" fontId="38" fillId="0" borderId="0" applyFont="0" applyFill="0" applyBorder="0"/>
    <xf numFmtId="363"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5" fontId="234" fillId="89" borderId="0" applyNumberFormat="0" applyBorder="0">
      <alignment horizontal="center"/>
      <protection locked="0"/>
    </xf>
    <xf numFmtId="335" fontId="47" fillId="83" borderId="0" applyNumberFormat="0" applyBorder="0">
      <alignment horizontal="center"/>
      <protection locked="0"/>
    </xf>
    <xf numFmtId="335" fontId="235" fillId="75" borderId="0" applyNumberFormat="0" applyBorder="0">
      <alignment horizontal="center"/>
      <protection locked="0"/>
    </xf>
    <xf numFmtId="335" fontId="235" fillId="83" borderId="0" applyNumberFormat="0" applyBorder="0">
      <alignment horizontal="center"/>
      <protection locked="0"/>
    </xf>
    <xf numFmtId="335" fontId="57" fillId="75" borderId="0" applyNumberFormat="0" applyBorder="0">
      <protection locked="0"/>
    </xf>
    <xf numFmtId="335" fontId="236" fillId="76" borderId="0" applyNumberFormat="0" applyBorder="0">
      <alignment horizontal="left"/>
      <protection locked="0"/>
    </xf>
    <xf numFmtId="335"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5" fontId="236" fillId="91" borderId="0" applyNumberFormat="0" applyBorder="0">
      <protection locked="0"/>
    </xf>
    <xf numFmtId="335" fontId="236" fillId="83" borderId="0" applyNumberFormat="0" applyBorder="0">
      <protection locked="0"/>
    </xf>
    <xf numFmtId="335" fontId="238" fillId="76" borderId="0" applyNumberFormat="0" applyBorder="0">
      <protection locked="0"/>
    </xf>
    <xf numFmtId="335" fontId="236" fillId="81" borderId="0" applyNumberFormat="0" applyBorder="0">
      <alignment vertical="top"/>
      <protection locked="0"/>
    </xf>
    <xf numFmtId="335" fontId="239" fillId="92" borderId="0" applyNumberFormat="0" applyBorder="0">
      <protection locked="0"/>
    </xf>
    <xf numFmtId="169" fontId="28" fillId="0" borderId="0" applyFont="0" applyFill="0" applyBorder="0" applyAlignment="0" applyProtection="0"/>
    <xf numFmtId="171" fontId="28" fillId="0" borderId="0" applyFont="0" applyFill="0" applyBorder="0" applyAlignment="0" applyProtection="0"/>
    <xf numFmtId="364"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7" fontId="163" fillId="0" borderId="0" applyNumberFormat="0"/>
    <xf numFmtId="261" fontId="2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0" fontId="28" fillId="0" borderId="0" applyFont="0" applyFill="0" applyBorder="0" applyAlignment="0" applyProtection="0"/>
    <xf numFmtId="365" fontId="28" fillId="0" borderId="0" applyFont="0" applyFill="0" applyBorder="0" applyAlignment="0" applyProtection="0"/>
    <xf numFmtId="366"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xf numFmtId="49" fontId="305" fillId="0" borderId="64">
      <alignment horizontal="right"/>
    </xf>
  </cellStyleXfs>
  <cellXfs count="351">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5"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5"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5"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6" fontId="248" fillId="0" borderId="0" xfId="0" applyNumberFormat="1" applyFont="1"/>
    <xf numFmtId="266"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6" fontId="0" fillId="0" borderId="0" xfId="0" applyNumberFormat="1"/>
    <xf numFmtId="192"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6" fontId="4" fillId="0" borderId="0" xfId="0" applyNumberFormat="1" applyFont="1" applyAlignment="1">
      <alignment horizontal="right"/>
    </xf>
    <xf numFmtId="283"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3" fontId="264" fillId="93" borderId="0" xfId="0" applyNumberFormat="1" applyFont="1" applyFill="1"/>
    <xf numFmtId="266" fontId="248" fillId="0" borderId="0" xfId="0" applyNumberFormat="1" applyFont="1" applyAlignment="1">
      <alignment vertical="top"/>
    </xf>
    <xf numFmtId="0" fontId="0" fillId="0" borderId="0" xfId="0" applyAlignment="1">
      <alignment vertical="top"/>
    </xf>
    <xf numFmtId="175" fontId="4" fillId="0" borderId="0" xfId="1" applyNumberFormat="1" applyFont="1"/>
    <xf numFmtId="0" fontId="272" fillId="0" borderId="0" xfId="0" applyFont="1"/>
    <xf numFmtId="0" fontId="273" fillId="0" borderId="0" xfId="0" applyFo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5"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3"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5"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0" fontId="291" fillId="2" borderId="0" xfId="0" applyFont="1" applyFill="1" applyAlignment="1">
      <alignment horizontal="left" vertical="top"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Alignment="1">
      <alignment vertical="center" wrapText="1"/>
    </xf>
    <xf numFmtId="280" fontId="296" fillId="0" borderId="0" xfId="0" applyNumberFormat="1" applyFont="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3" fontId="282" fillId="0" borderId="0" xfId="1" applyNumberFormat="1" applyFont="1" applyFill="1" applyAlignment="1">
      <alignment horizontal="right" vertical="center" wrapText="1"/>
    </xf>
    <xf numFmtId="280" fontId="282" fillId="0" borderId="0" xfId="1" applyNumberFormat="1" applyFont="1" applyFill="1" applyAlignment="1">
      <alignment horizontal="right" vertical="center" wrapText="1"/>
    </xf>
    <xf numFmtId="283" fontId="282" fillId="2" borderId="0" xfId="1" applyNumberFormat="1" applyFont="1" applyFill="1" applyAlignment="1">
      <alignment horizontal="right" vertical="center" wrapText="1"/>
    </xf>
    <xf numFmtId="280" fontId="282" fillId="0" borderId="0" xfId="0" applyNumberFormat="1" applyFont="1" applyAlignment="1">
      <alignment horizontal="right" vertical="center" wrapText="1"/>
    </xf>
    <xf numFmtId="280"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294" fillId="0" borderId="0" xfId="0" applyFont="1" applyAlignment="1">
      <alignment vertical="center" wrapText="1"/>
    </xf>
    <xf numFmtId="0" fontId="301"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2"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5"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1" fontId="294" fillId="2" borderId="0" xfId="0" applyNumberFormat="1"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0" fontId="284" fillId="96" borderId="0" xfId="0" applyFont="1" applyFill="1"/>
    <xf numFmtId="3" fontId="282" fillId="0" borderId="0" xfId="0" applyNumberFormat="1" applyFont="1" applyAlignment="1">
      <alignment horizontal="right" vertical="center"/>
    </xf>
    <xf numFmtId="0" fontId="300" fillId="0" borderId="0" xfId="0" applyFont="1" applyAlignment="1">
      <alignment horizontal="left" vertical="center" wrapText="1"/>
    </xf>
    <xf numFmtId="3" fontId="300" fillId="0" borderId="0" xfId="0" applyNumberFormat="1" applyFont="1" applyAlignment="1">
      <alignment vertical="center" wrapText="1"/>
    </xf>
    <xf numFmtId="0" fontId="304" fillId="0" borderId="0" xfId="0" applyFont="1"/>
    <xf numFmtId="3" fontId="282" fillId="0" borderId="0" xfId="0" applyNumberFormat="1" applyFont="1" applyAlignment="1">
      <alignment horizontal="right" wrapText="1"/>
    </xf>
    <xf numFmtId="3" fontId="282" fillId="0" borderId="0" xfId="1" applyNumberFormat="1" applyFont="1" applyFill="1" applyAlignment="1">
      <alignment horizontal="right" vertical="center" wrapText="1"/>
    </xf>
    <xf numFmtId="175" fontId="282" fillId="0" borderId="0" xfId="1" applyNumberFormat="1" applyFont="1" applyFill="1" applyAlignment="1">
      <alignment horizontal="right" vertical="center" wrapText="1"/>
    </xf>
    <xf numFmtId="3" fontId="282" fillId="0" borderId="0" xfId="0" quotePrefix="1" applyNumberFormat="1" applyFont="1" applyAlignment="1">
      <alignment horizontal="right" vertical="center" wrapText="1"/>
    </xf>
    <xf numFmtId="175" fontId="279" fillId="2" borderId="0" xfId="1" applyNumberFormat="1" applyFont="1" applyFill="1" applyAlignment="1">
      <alignment horizontal="right" vertical="center" wrapText="1"/>
    </xf>
    <xf numFmtId="175" fontId="279" fillId="0" borderId="0" xfId="1" applyNumberFormat="1" applyFont="1" applyFill="1" applyAlignment="1">
      <alignment horizontal="right" vertical="center" wrapText="1"/>
    </xf>
    <xf numFmtId="0" fontId="306" fillId="2" borderId="0" xfId="0" applyFont="1" applyFill="1" applyAlignment="1">
      <alignment horizontal="left" vertical="center" wrapText="1"/>
    </xf>
    <xf numFmtId="3" fontId="306" fillId="2" borderId="0" xfId="1" applyNumberFormat="1" applyFont="1" applyFill="1" applyAlignment="1">
      <alignment horizontal="right" vertical="center" wrapText="1"/>
    </xf>
    <xf numFmtId="0" fontId="307" fillId="0" borderId="0" xfId="0" applyFont="1"/>
    <xf numFmtId="0" fontId="282" fillId="2" borderId="0" xfId="0" quotePrefix="1" applyFont="1" applyFill="1" applyAlignment="1">
      <alignment horizontal="left" vertical="center" wrapText="1"/>
    </xf>
    <xf numFmtId="4" fontId="282" fillId="0" borderId="0" xfId="0" applyNumberFormat="1" applyFont="1" applyAlignment="1">
      <alignment horizontal="right" vertical="center" wrapText="1"/>
    </xf>
    <xf numFmtId="1" fontId="284" fillId="0" borderId="0" xfId="0" applyNumberFormat="1" applyFont="1"/>
    <xf numFmtId="2" fontId="284" fillId="0" borderId="0" xfId="0" applyNumberFormat="1" applyFont="1"/>
    <xf numFmtId="3" fontId="285" fillId="0" borderId="0" xfId="1" applyNumberFormat="1" applyFont="1" applyFill="1" applyAlignment="1">
      <alignment horizontal="right" vertical="center" wrapText="1"/>
    </xf>
    <xf numFmtId="3" fontId="306" fillId="0" borderId="0" xfId="1" applyNumberFormat="1" applyFont="1" applyFill="1" applyAlignment="1">
      <alignment horizontal="right" vertical="center" wrapText="1"/>
    </xf>
    <xf numFmtId="4" fontId="282" fillId="0" borderId="0" xfId="1" applyNumberFormat="1" applyFont="1" applyFill="1" applyAlignment="1">
      <alignment horizontal="right" vertical="center" wrapText="1"/>
    </xf>
    <xf numFmtId="175" fontId="280" fillId="2" borderId="0" xfId="1" applyNumberFormat="1" applyFont="1" applyFill="1" applyAlignment="1">
      <alignment horizontal="right" vertical="center" wrapText="1"/>
    </xf>
    <xf numFmtId="0" fontId="0" fillId="0" borderId="0" xfId="0" applyAlignment="1">
      <alignment horizontal="left" indent="1"/>
    </xf>
    <xf numFmtId="175" fontId="284" fillId="0" borderId="0" xfId="1" applyNumberFormat="1" applyFont="1"/>
    <xf numFmtId="3" fontId="310" fillId="0" borderId="0" xfId="0" applyNumberFormat="1" applyFont="1"/>
    <xf numFmtId="0" fontId="285" fillId="2" borderId="68" xfId="0" applyFont="1" applyFill="1" applyBorder="1" applyAlignment="1">
      <alignment horizontal="right" vertical="center" wrapText="1"/>
    </xf>
    <xf numFmtId="0" fontId="285" fillId="2" borderId="66" xfId="0" applyFont="1" applyFill="1" applyBorder="1" applyAlignment="1">
      <alignment horizontal="right" vertical="center" wrapText="1"/>
    </xf>
    <xf numFmtId="0" fontId="286" fillId="0" borderId="68" xfId="0" applyFont="1" applyBorder="1" applyAlignment="1">
      <alignment horizontal="right"/>
    </xf>
    <xf numFmtId="15" fontId="285" fillId="2" borderId="68" xfId="0" quotePrefix="1" applyNumberFormat="1" applyFont="1" applyFill="1" applyBorder="1" applyAlignment="1">
      <alignment horizontal="right" vertical="center" wrapText="1"/>
    </xf>
    <xf numFmtId="0" fontId="279" fillId="2" borderId="68" xfId="0" applyFont="1" applyFill="1" applyBorder="1" applyAlignment="1">
      <alignment horizontal="right" vertical="center" wrapText="1"/>
    </xf>
    <xf numFmtId="3" fontId="306" fillId="2" borderId="65" xfId="0" applyNumberFormat="1" applyFont="1" applyFill="1" applyBorder="1" applyAlignment="1">
      <alignment horizontal="right" vertical="center" wrapText="1"/>
    </xf>
    <xf numFmtId="3" fontId="306" fillId="2" borderId="0" xfId="0" applyNumberFormat="1" applyFont="1" applyFill="1" applyAlignment="1">
      <alignment horizontal="right" vertical="center" wrapText="1"/>
    </xf>
    <xf numFmtId="3" fontId="306" fillId="0" borderId="0" xfId="0" applyNumberFormat="1" applyFont="1" applyAlignment="1">
      <alignment horizontal="right" vertical="center" wrapText="1"/>
    </xf>
    <xf numFmtId="3" fontId="282" fillId="96" borderId="0" xfId="0" applyNumberFormat="1" applyFont="1" applyFill="1" applyAlignment="1">
      <alignment horizontal="right" vertical="center"/>
    </xf>
    <xf numFmtId="3" fontId="284" fillId="96" borderId="0" xfId="0" applyNumberFormat="1" applyFont="1" applyFill="1" applyAlignment="1">
      <alignment horizontal="right"/>
    </xf>
    <xf numFmtId="0" fontId="282" fillId="0" borderId="0" xfId="0" applyFont="1" applyAlignment="1">
      <alignment horizontal="left" vertical="center" wrapText="1" indent="1"/>
    </xf>
    <xf numFmtId="0" fontId="282" fillId="0" borderId="0" xfId="0" quotePrefix="1" applyFont="1" applyAlignment="1">
      <alignment horizontal="left" vertical="center" wrapText="1"/>
    </xf>
    <xf numFmtId="0" fontId="306" fillId="0" borderId="0" xfId="0" applyFont="1" applyAlignment="1">
      <alignment horizontal="left" vertical="center" wrapText="1"/>
    </xf>
    <xf numFmtId="3" fontId="311" fillId="2" borderId="0" xfId="1" applyNumberFormat="1" applyFont="1" applyFill="1" applyAlignment="1">
      <alignment horizontal="right" vertical="center" wrapText="1"/>
    </xf>
    <xf numFmtId="3" fontId="272" fillId="0" borderId="0" xfId="0" applyNumberFormat="1" applyFont="1"/>
    <xf numFmtId="175" fontId="310" fillId="2" borderId="65" xfId="1" applyNumberFormat="1" applyFont="1" applyFill="1" applyBorder="1" applyAlignment="1">
      <alignment horizontal="right"/>
    </xf>
    <xf numFmtId="175" fontId="280" fillId="0" borderId="0" xfId="1" applyNumberFormat="1" applyFont="1" applyAlignment="1">
      <alignment horizontal="right"/>
    </xf>
    <xf numFmtId="0" fontId="310" fillId="0" borderId="0" xfId="0" applyFont="1" applyAlignment="1">
      <alignment horizontal="right"/>
    </xf>
    <xf numFmtId="0" fontId="314" fillId="0" borderId="0" xfId="0" applyFont="1"/>
    <xf numFmtId="0" fontId="285" fillId="2" borderId="0" xfId="0" applyFont="1" applyFill="1" applyAlignment="1">
      <alignment horizontal="right" vertical="center" wrapText="1"/>
    </xf>
    <xf numFmtId="175" fontId="290" fillId="0" borderId="0" xfId="1" applyNumberFormat="1" applyFont="1" applyFill="1" applyAlignment="1">
      <alignment horizontal="right" vertical="center" wrapText="1"/>
    </xf>
    <xf numFmtId="0" fontId="290" fillId="0" borderId="0" xfId="0" applyFont="1" applyAlignment="1">
      <alignment horizontal="right"/>
    </xf>
    <xf numFmtId="0" fontId="290" fillId="0" borderId="0" xfId="0" applyFont="1" applyAlignment="1">
      <alignment horizontal="left" vertical="center" wrapText="1"/>
    </xf>
    <xf numFmtId="175" fontId="280" fillId="0" borderId="0" xfId="1" applyNumberFormat="1" applyFont="1" applyFill="1" applyAlignment="1">
      <alignment horizontal="right" vertical="center" wrapText="1"/>
    </xf>
    <xf numFmtId="0" fontId="316" fillId="0" borderId="0" xfId="0" applyFont="1" applyAlignment="1">
      <alignment horizontal="left"/>
    </xf>
    <xf numFmtId="0" fontId="317" fillId="2" borderId="68" xfId="0" applyFont="1" applyFill="1" applyBorder="1" applyAlignment="1">
      <alignment horizontal="left" vertical="center" wrapText="1"/>
    </xf>
    <xf numFmtId="3" fontId="318" fillId="0" borderId="0" xfId="0" applyNumberFormat="1" applyFont="1" applyAlignment="1">
      <alignment horizontal="left" vertical="center" wrapText="1"/>
    </xf>
    <xf numFmtId="3" fontId="320" fillId="0" borderId="0" xfId="0" applyNumberFormat="1" applyFont="1" applyAlignment="1">
      <alignment horizontal="left" vertical="center" wrapText="1"/>
    </xf>
    <xf numFmtId="0" fontId="314" fillId="0" borderId="0" xfId="0" applyFont="1" applyAlignment="1">
      <alignment horizontal="left"/>
    </xf>
    <xf numFmtId="0" fontId="4" fillId="0" borderId="0" xfId="0" applyFont="1" applyAlignment="1">
      <alignment horizontal="left"/>
    </xf>
    <xf numFmtId="3" fontId="318" fillId="96" borderId="0" xfId="0" applyNumberFormat="1" applyFont="1" applyFill="1" applyAlignment="1">
      <alignment horizontal="left" vertical="center" wrapText="1"/>
    </xf>
    <xf numFmtId="3" fontId="319" fillId="0" borderId="0" xfId="0" applyNumberFormat="1" applyFont="1" applyAlignment="1">
      <alignment horizontal="left" vertical="center" wrapText="1"/>
    </xf>
    <xf numFmtId="0" fontId="321" fillId="0" borderId="68" xfId="0" applyFont="1" applyBorder="1" applyAlignment="1">
      <alignment horizontal="left" vertical="center" wrapText="1"/>
    </xf>
    <xf numFmtId="0" fontId="279" fillId="0" borderId="68" xfId="0" applyFont="1" applyBorder="1" applyAlignment="1">
      <alignment horizontal="right" vertical="center" wrapText="1"/>
    </xf>
    <xf numFmtId="0" fontId="275" fillId="2" borderId="0" xfId="0" applyFont="1" applyFill="1" applyAlignment="1">
      <alignment horizontal="left" vertical="center" wrapText="1"/>
    </xf>
    <xf numFmtId="0" fontId="307" fillId="0" borderId="0" xfId="0" applyFont="1" applyAlignment="1">
      <alignment vertical="center"/>
    </xf>
    <xf numFmtId="0" fontId="274" fillId="0" borderId="0" xfId="0" applyFont="1" applyAlignment="1">
      <alignment vertical="center"/>
    </xf>
    <xf numFmtId="0" fontId="284" fillId="0" borderId="0" xfId="0" applyFont="1" applyAlignment="1">
      <alignment vertical="center"/>
    </xf>
    <xf numFmtId="0" fontId="314" fillId="0" borderId="0" xfId="0" applyFont="1" applyAlignment="1">
      <alignment vertical="center"/>
    </xf>
    <xf numFmtId="3" fontId="284" fillId="0" borderId="0" xfId="0" applyNumberFormat="1" applyFont="1" applyAlignment="1">
      <alignment vertical="center"/>
    </xf>
    <xf numFmtId="0" fontId="314" fillId="0" borderId="0" xfId="0" applyFont="1" applyAlignment="1">
      <alignment horizontal="left" vertical="center"/>
    </xf>
    <xf numFmtId="0" fontId="272" fillId="0" borderId="0" xfId="0" applyFont="1" applyAlignment="1">
      <alignment vertical="center"/>
    </xf>
    <xf numFmtId="3" fontId="274" fillId="0" borderId="0" xfId="0" applyNumberFormat="1" applyFont="1" applyAlignment="1">
      <alignment vertical="center"/>
    </xf>
    <xf numFmtId="175" fontId="282" fillId="96" borderId="0" xfId="1" applyNumberFormat="1" applyFont="1" applyFill="1" applyAlignment="1">
      <alignment horizontal="right" vertical="center" wrapText="1"/>
    </xf>
    <xf numFmtId="0" fontId="294" fillId="0" borderId="0" xfId="0" applyFont="1" applyAlignment="1">
      <alignment horizontal="right"/>
    </xf>
    <xf numFmtId="0" fontId="272" fillId="0" borderId="0" xfId="0" applyFont="1" applyAlignment="1">
      <alignment horizontal="right"/>
    </xf>
    <xf numFmtId="175" fontId="279" fillId="0" borderId="0" xfId="1" applyNumberFormat="1" applyFont="1" applyAlignment="1">
      <alignment horizontal="right" vertical="center" wrapText="1"/>
    </xf>
    <xf numFmtId="3" fontId="282" fillId="96" borderId="0" xfId="1" applyNumberFormat="1" applyFont="1" applyFill="1" applyAlignment="1">
      <alignment horizontal="right" vertical="center" wrapText="1"/>
    </xf>
    <xf numFmtId="4" fontId="282" fillId="96" borderId="0" xfId="1" applyNumberFormat="1" applyFont="1" applyFill="1" applyAlignment="1">
      <alignment horizontal="right" vertical="center" wrapText="1"/>
    </xf>
    <xf numFmtId="0" fontId="284" fillId="96" borderId="0" xfId="0" applyFont="1" applyFill="1" applyAlignment="1">
      <alignment horizontal="right"/>
    </xf>
    <xf numFmtId="3" fontId="280" fillId="0" borderId="0" xfId="0" applyNumberFormat="1" applyFont="1" applyAlignment="1">
      <alignment vertical="center" wrapText="1"/>
    </xf>
    <xf numFmtId="3" fontId="286" fillId="0" borderId="0" xfId="0" applyNumberFormat="1" applyFont="1" applyAlignment="1">
      <alignment vertical="center" wrapText="1"/>
    </xf>
    <xf numFmtId="3" fontId="289" fillId="0" borderId="0" xfId="0" applyNumberFormat="1" applyFont="1" applyAlignment="1">
      <alignment vertical="center" wrapText="1"/>
    </xf>
    <xf numFmtId="3" fontId="284" fillId="0" borderId="0" xfId="0" applyNumberFormat="1" applyFont="1" applyAlignment="1">
      <alignment vertical="center" wrapText="1"/>
    </xf>
    <xf numFmtId="3" fontId="280" fillId="2" borderId="0" xfId="0" applyNumberFormat="1" applyFont="1" applyFill="1" applyAlignment="1">
      <alignment horizontal="right" vertical="center"/>
    </xf>
    <xf numFmtId="175" fontId="284" fillId="0" borderId="0" xfId="1" applyNumberFormat="1" applyFont="1" applyFill="1" applyAlignment="1">
      <alignment horizontal="right" vertical="center" wrapText="1"/>
    </xf>
    <xf numFmtId="3" fontId="286" fillId="0" borderId="22" xfId="0" applyNumberFormat="1" applyFont="1" applyBorder="1" applyAlignment="1">
      <alignment horizontal="right"/>
    </xf>
    <xf numFmtId="49" fontId="286" fillId="0" borderId="68" xfId="0" quotePrefix="1" applyNumberFormat="1" applyFont="1" applyBorder="1" applyAlignment="1">
      <alignment horizontal="right" vertical="top" wrapText="1"/>
    </xf>
    <xf numFmtId="3" fontId="284" fillId="0" borderId="0" xfId="0" applyNumberFormat="1" applyFont="1" applyAlignment="1">
      <alignment horizontal="right" vertical="center"/>
    </xf>
    <xf numFmtId="3" fontId="286" fillId="0" borderId="65" xfId="0" applyNumberFormat="1" applyFont="1" applyBorder="1" applyAlignment="1">
      <alignment horizontal="right" vertical="center"/>
    </xf>
    <xf numFmtId="3" fontId="286" fillId="0" borderId="65" xfId="0" applyNumberFormat="1" applyFont="1" applyBorder="1" applyAlignment="1">
      <alignment horizontal="right"/>
    </xf>
    <xf numFmtId="3" fontId="319" fillId="0" borderId="0" xfId="0" quotePrefix="1" applyNumberFormat="1" applyFont="1" applyAlignment="1">
      <alignment horizontal="left" vertical="center" wrapText="1"/>
    </xf>
    <xf numFmtId="0" fontId="268" fillId="0" borderId="0" xfId="0" applyFont="1" applyAlignment="1">
      <alignment horizontal="left"/>
    </xf>
    <xf numFmtId="3" fontId="266" fillId="0" borderId="0" xfId="0" applyNumberFormat="1" applyFont="1" applyAlignment="1">
      <alignment horizontal="left" wrapText="1"/>
    </xf>
    <xf numFmtId="0" fontId="0" fillId="0" borderId="0" xfId="0" applyAlignment="1">
      <alignment horizontal="left" vertical="top" wrapText="1"/>
    </xf>
    <xf numFmtId="0" fontId="313" fillId="2" borderId="0" xfId="0" applyFont="1" applyFill="1" applyAlignment="1">
      <alignment horizontal="left" vertical="center" wrapText="1"/>
    </xf>
    <xf numFmtId="0" fontId="275" fillId="0" borderId="0" xfId="0" applyFont="1" applyAlignment="1">
      <alignment horizontal="left" vertical="center" wrapText="1"/>
    </xf>
    <xf numFmtId="0" fontId="314" fillId="0" borderId="0" xfId="0" applyFont="1" applyAlignment="1">
      <alignment horizontal="left" vertical="center" wrapText="1"/>
    </xf>
    <xf numFmtId="0" fontId="0" fillId="0" borderId="0" xfId="0" applyAlignment="1">
      <alignment vertical="center" wrapText="1"/>
    </xf>
    <xf numFmtId="0" fontId="275" fillId="2" borderId="0" xfId="0" applyFont="1" applyFill="1" applyAlignment="1">
      <alignment horizontal="left" vertical="center" wrapText="1"/>
    </xf>
    <xf numFmtId="0" fontId="0" fillId="0" borderId="0" xfId="0" applyAlignment="1">
      <alignment vertical="center"/>
    </xf>
    <xf numFmtId="0" fontId="291" fillId="2" borderId="0" xfId="0" applyFont="1" applyFill="1" applyAlignment="1">
      <alignment horizontal="left" vertical="center" wrapText="1"/>
    </xf>
    <xf numFmtId="0" fontId="284" fillId="0" borderId="0" xfId="0" applyFont="1" applyAlignment="1">
      <alignment horizontal="left" vertical="top" wrapText="1"/>
    </xf>
    <xf numFmtId="0" fontId="282" fillId="0" borderId="0" xfId="0" applyFont="1" applyAlignment="1">
      <alignment horizontal="left" vertical="center" wrapText="1"/>
    </xf>
    <xf numFmtId="0" fontId="275" fillId="2" borderId="0" xfId="0" applyFont="1" applyFill="1" applyAlignment="1">
      <alignment horizontal="left" vertical="top" wrapText="1"/>
    </xf>
  </cellXfs>
  <cellStyles count="5547">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Årstal" xfId="2819" xr:uid="{00000000-0005-0000-0000-00009F150000}"/>
    <cellStyle name="Årtal" xfId="2820" xr:uid="{00000000-0005-0000-0000-0000A0150000}"/>
    <cellStyle name="Årtal 2" xfId="2821" xr:uid="{00000000-0005-0000-0000-0000A115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äkning" xfId="2833" xr:uid="{00000000-0005-0000-0000-00000C0B0000}"/>
    <cellStyle name="Beregning" xfId="2834" xr:uid="{00000000-0005-0000-0000-00000B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ålig" xfId="3760" xr:uid="{00000000-0005-0000-0000-0000D00E0000}"/>
    <cellStyle name="DarkBlue" xfId="3761" xr:uid="{00000000-0005-0000-0000-0000AB0E0000}"/>
    <cellStyle name="Dårlig" xfId="3762" xr:uid="{00000000-0005-0000-0000-0000D1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änk" xfId="4097" xr:uid="{00000000-0005-0000-0000-000002100000}"/>
    <cellStyle name="Hyperlänk 2" xfId="4098" xr:uid="{00000000-0005-0000-0000-000003100000}"/>
    <cellStyle name="Hyperlänk 2 2" xfId="4099" xr:uid="{00000000-0005-0000-0000-00000410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änkad cell" xfId="4150" xr:uid="{00000000-0005-0000-0000-000044100000}"/>
    <cellStyle name="Länkinm" xfId="4151" xr:uid="{00000000-0005-0000-0000-000045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otLinjer" xfId="5546" xr:uid="{911AD355-3CD4-4BD3-B129-24F69C75483F}"/>
    <cellStyle name="Nøytral" xfId="5404" xr:uid="{00000000-0005-0000-0000-000020150000}"/>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Året" xfId="5540" xr:uid="{9628A615-F6EC-415A-9BB4-B916BB43E722}"/>
    <cellStyle name="SiffraSumma" xfId="5544" xr:uid="{B43FE21E-58B7-4243-98F9-3EA5058F995F}"/>
    <cellStyle name="SiffraSummaÅret" xfId="5545" xr:uid="{5D405706-2960-4D0E-A3F0-18CA09652F6C}"/>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ährung [0]_Ergebnis" xfId="5522" xr:uid="{00000000-0005-0000-0000-00009B150000}"/>
    <cellStyle name="Währung_ACEA" xfId="5523" xr:uid="{00000000-0005-0000-0000-00009C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Year" xfId="5535" xr:uid="{00000000-0005-0000-0000-00009D150000}"/>
    <cellStyle name="ynergos" xfId="5536" xr:uid="{00000000-0005-0000-0000-00009E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1640625" defaultRowHeight="14.5"/>
  <cols>
    <col min="1" max="1" width="41.453125" customWidth="1"/>
    <col min="2" max="3" width="10.81640625" customWidth="1"/>
    <col min="4" max="4" width="3.453125" customWidth="1"/>
    <col min="7" max="7" width="35.453125" bestFit="1" customWidth="1"/>
    <col min="8" max="9" width="12.453125" customWidth="1"/>
    <col min="10" max="10" width="3.453125" customWidth="1"/>
    <col min="14" max="14" width="9.453125" customWidth="1"/>
    <col min="16" max="16" width="9.453125" bestFit="1" customWidth="1"/>
    <col min="17" max="17" width="12" customWidth="1"/>
    <col min="21" max="21" width="45.453125" bestFit="1" customWidth="1"/>
  </cols>
  <sheetData>
    <row r="1" spans="1:29">
      <c r="A1" s="1" t="s">
        <v>206</v>
      </c>
      <c r="N1" s="51"/>
    </row>
    <row r="2" spans="1:29" ht="15" thickBot="1">
      <c r="A2" s="44" t="s">
        <v>180</v>
      </c>
      <c r="B2" s="36"/>
      <c r="C2" s="36"/>
      <c r="D2" s="36"/>
      <c r="E2" s="36"/>
      <c r="F2" s="36"/>
      <c r="AA2" t="s">
        <v>162</v>
      </c>
    </row>
    <row r="3" spans="1:29" ht="35" thickBot="1">
      <c r="A3" s="6" t="s">
        <v>2</v>
      </c>
      <c r="B3" s="17" t="s">
        <v>200</v>
      </c>
      <c r="C3" s="17" t="s">
        <v>255</v>
      </c>
      <c r="D3" s="17"/>
      <c r="E3" s="17" t="s">
        <v>256</v>
      </c>
      <c r="F3" s="38"/>
      <c r="G3" s="6" t="s">
        <v>2</v>
      </c>
      <c r="H3" s="17" t="s">
        <v>195</v>
      </c>
      <c r="I3" s="17" t="s">
        <v>257</v>
      </c>
      <c r="J3" s="17"/>
      <c r="K3" s="17" t="s">
        <v>258</v>
      </c>
      <c r="N3" s="72" t="s">
        <v>204</v>
      </c>
      <c r="AA3" s="2" t="s">
        <v>119</v>
      </c>
      <c r="AC3">
        <v>612</v>
      </c>
    </row>
    <row r="4" spans="1:29" ht="15" thickTop="1">
      <c r="A4" s="2" t="s">
        <v>254</v>
      </c>
      <c r="B4" s="33">
        <v>17537.113000000001</v>
      </c>
      <c r="C4" s="33">
        <v>13688.431</v>
      </c>
      <c r="D4" s="83"/>
      <c r="E4" s="33">
        <v>4039.1780000000008</v>
      </c>
      <c r="F4" s="33"/>
      <c r="G4" s="2" t="s">
        <v>4</v>
      </c>
      <c r="H4" s="33">
        <v>14366.842000000001</v>
      </c>
      <c r="I4" s="33">
        <v>10609.187</v>
      </c>
      <c r="J4" s="83"/>
      <c r="K4" s="33">
        <v>3823.0820000000008</v>
      </c>
      <c r="M4" s="52"/>
      <c r="AA4" s="2" t="s">
        <v>122</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168</v>
      </c>
      <c r="AA5" s="2" t="s">
        <v>123</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124</v>
      </c>
      <c r="AC6">
        <v>-312</v>
      </c>
    </row>
    <row r="7" spans="1:29">
      <c r="A7" s="2" t="s">
        <v>151</v>
      </c>
      <c r="B7" s="33">
        <v>-5344.6570000000002</v>
      </c>
      <c r="C7" s="33">
        <v>-3106.6440000000002</v>
      </c>
      <c r="D7" s="83"/>
      <c r="E7" s="33">
        <v>-2242.5699999999997</v>
      </c>
      <c r="F7" s="82"/>
      <c r="G7" s="2" t="s">
        <v>151</v>
      </c>
      <c r="H7" s="33">
        <v>-4400.8099999999995</v>
      </c>
      <c r="I7" s="33">
        <v>-2421.1860000000001</v>
      </c>
      <c r="J7" s="83"/>
      <c r="K7" s="33">
        <v>-1982.8579999999993</v>
      </c>
    </row>
    <row r="8" spans="1:29">
      <c r="A8" s="2" t="s">
        <v>152</v>
      </c>
      <c r="B8" s="33">
        <v>42.048999999999999</v>
      </c>
      <c r="C8" s="33">
        <v>-54.755000000000003</v>
      </c>
      <c r="D8" s="83"/>
      <c r="E8" s="33">
        <v>91.944000000000003</v>
      </c>
      <c r="F8" s="82"/>
      <c r="G8" s="2" t="s">
        <v>152</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162</v>
      </c>
    </row>
    <row r="16" spans="1:29" ht="7.5" customHeight="1">
      <c r="A16" s="20"/>
      <c r="B16" s="64"/>
      <c r="C16" s="64"/>
      <c r="D16" s="64"/>
      <c r="E16" s="64"/>
      <c r="F16" s="81"/>
      <c r="G16" s="20"/>
      <c r="H16" s="64"/>
      <c r="I16" s="64"/>
      <c r="J16" s="64"/>
      <c r="K16" s="64"/>
    </row>
    <row r="17" spans="1:22" ht="12" customHeight="1">
      <c r="A17" s="338" t="s">
        <v>240</v>
      </c>
      <c r="B17" s="338"/>
      <c r="C17" s="338"/>
      <c r="D17" s="338"/>
      <c r="E17" s="338"/>
      <c r="F17" s="81"/>
      <c r="G17" s="338" t="s">
        <v>240</v>
      </c>
      <c r="H17" s="338"/>
      <c r="I17" s="338"/>
      <c r="J17" s="338"/>
      <c r="K17" s="338"/>
    </row>
    <row r="18" spans="1:22" s="120" customFormat="1" ht="24.75" customHeight="1">
      <c r="A18" s="339" t="s">
        <v>242</v>
      </c>
      <c r="B18" s="339"/>
      <c r="C18" s="339"/>
      <c r="D18" s="339"/>
      <c r="E18" s="339"/>
      <c r="F18" s="119"/>
      <c r="G18" s="339" t="s">
        <v>242</v>
      </c>
      <c r="H18" s="339"/>
      <c r="I18" s="339"/>
      <c r="J18" s="339"/>
      <c r="K18" s="339"/>
    </row>
    <row r="19" spans="1:22" s="120" customFormat="1" ht="24.75" customHeight="1">
      <c r="A19" s="339" t="s">
        <v>259</v>
      </c>
      <c r="B19" s="339"/>
      <c r="C19" s="339"/>
      <c r="D19" s="339"/>
      <c r="E19" s="339"/>
      <c r="F19" s="119"/>
      <c r="G19" s="339" t="s">
        <v>260</v>
      </c>
      <c r="H19" s="339"/>
      <c r="I19" s="339"/>
      <c r="J19" s="339"/>
      <c r="K19" s="339"/>
    </row>
    <row r="20" spans="1:22">
      <c r="A20" s="74" t="s">
        <v>210</v>
      </c>
      <c r="E20" s="18"/>
      <c r="G20" s="74" t="s">
        <v>210</v>
      </c>
      <c r="U20" t="s">
        <v>166</v>
      </c>
      <c r="V20">
        <v>1971</v>
      </c>
    </row>
    <row r="22" spans="1:22">
      <c r="A22" s="1" t="s">
        <v>207</v>
      </c>
    </row>
    <row r="23" spans="1:22" ht="15" thickBot="1">
      <c r="A23" t="s">
        <v>154</v>
      </c>
      <c r="B23" s="36"/>
      <c r="C23" s="36"/>
      <c r="D23" s="36"/>
      <c r="E23" s="36"/>
      <c r="F23" s="36"/>
    </row>
    <row r="24" spans="1:22" ht="25.5" thickBot="1">
      <c r="A24" s="6" t="s">
        <v>2</v>
      </c>
      <c r="B24" s="17" t="s">
        <v>190</v>
      </c>
      <c r="C24" s="17" t="s">
        <v>244</v>
      </c>
      <c r="D24" s="17"/>
      <c r="E24" s="17" t="s">
        <v>245</v>
      </c>
      <c r="F24" s="38"/>
      <c r="G24" s="6" t="s">
        <v>2</v>
      </c>
      <c r="H24" s="17" t="s">
        <v>193</v>
      </c>
      <c r="I24" s="17" t="s">
        <v>246</v>
      </c>
      <c r="J24" s="17"/>
      <c r="K24" s="17" t="s">
        <v>247</v>
      </c>
    </row>
    <row r="25" spans="1:22" ht="1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169</v>
      </c>
      <c r="B27" s="11">
        <v>779.84500000000003</v>
      </c>
      <c r="C27" s="11">
        <v>280.904</v>
      </c>
      <c r="D27" s="5"/>
      <c r="E27" s="5">
        <v>497.63299999999998</v>
      </c>
      <c r="F27" s="5" t="s">
        <v>163</v>
      </c>
      <c r="G27" s="35" t="s">
        <v>169</v>
      </c>
      <c r="H27" s="11">
        <v>784.97299999999996</v>
      </c>
      <c r="I27" s="5">
        <v>333</v>
      </c>
      <c r="J27" s="5"/>
      <c r="K27" s="5">
        <v>451.59100000000001</v>
      </c>
      <c r="R27" s="2"/>
      <c r="S27" s="5"/>
      <c r="T27" s="2"/>
    </row>
    <row r="28" spans="1:22" hidden="1">
      <c r="A28" s="41" t="s">
        <v>129</v>
      </c>
      <c r="B28" s="40"/>
      <c r="C28" s="5"/>
      <c r="D28" s="5"/>
      <c r="E28" s="5">
        <v>0</v>
      </c>
      <c r="F28" s="5" t="s">
        <v>197</v>
      </c>
      <c r="G28" s="41" t="s">
        <v>129</v>
      </c>
      <c r="H28" s="40"/>
      <c r="I28" s="5"/>
      <c r="J28" s="5"/>
      <c r="K28" s="5">
        <v>0</v>
      </c>
      <c r="T28" s="7"/>
    </row>
    <row r="29" spans="1:22" hidden="1">
      <c r="A29" s="41" t="s">
        <v>118</v>
      </c>
      <c r="B29" s="40"/>
      <c r="C29" s="5"/>
      <c r="D29" s="5"/>
      <c r="E29" s="5">
        <v>0</v>
      </c>
      <c r="F29" s="5"/>
      <c r="G29" s="41" t="s">
        <v>118</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261</v>
      </c>
      <c r="E32" s="5">
        <v>1777.277</v>
      </c>
      <c r="F32" s="5" t="s">
        <v>163</v>
      </c>
      <c r="G32" s="35" t="s">
        <v>30</v>
      </c>
      <c r="H32" s="11">
        <v>8482.9979999999996</v>
      </c>
      <c r="I32" s="5">
        <v>7449</v>
      </c>
      <c r="J32" s="83" t="s">
        <v>261</v>
      </c>
      <c r="K32" s="5">
        <v>1109.7850000000001</v>
      </c>
      <c r="L32" s="85"/>
      <c r="N32" s="85"/>
    </row>
    <row r="33" spans="1:14">
      <c r="A33" s="35" t="s">
        <v>118</v>
      </c>
      <c r="B33" s="11">
        <v>0</v>
      </c>
      <c r="C33" s="5">
        <v>0</v>
      </c>
      <c r="D33" s="83"/>
      <c r="E33" s="5">
        <v>1110.433</v>
      </c>
      <c r="F33" s="93">
        <f>1804.731-E32</f>
        <v>27.453999999999951</v>
      </c>
      <c r="G33" s="35" t="s">
        <v>118</v>
      </c>
      <c r="H33" s="11"/>
      <c r="I33" s="5">
        <v>685</v>
      </c>
      <c r="J33" s="83"/>
      <c r="K33" s="5">
        <v>0</v>
      </c>
      <c r="L33" s="85"/>
      <c r="M33" t="s">
        <v>227</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130</v>
      </c>
      <c r="B36" s="40"/>
      <c r="C36" s="5"/>
      <c r="D36" s="5"/>
      <c r="E36" s="5">
        <v>0</v>
      </c>
      <c r="F36" s="5"/>
      <c r="G36" s="41" t="s">
        <v>130</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196</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112</v>
      </c>
      <c r="B41" s="10"/>
      <c r="C41" s="10"/>
      <c r="D41" s="10"/>
      <c r="E41" s="10"/>
      <c r="F41" s="10"/>
      <c r="G41" s="7" t="s">
        <v>112</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116</v>
      </c>
      <c r="B43" s="5">
        <v>2147.7199999999998</v>
      </c>
      <c r="C43" s="5">
        <v>609.2120000000001</v>
      </c>
      <c r="D43" s="5"/>
      <c r="E43" s="5">
        <v>1537.72</v>
      </c>
      <c r="F43" s="5"/>
      <c r="G43" s="2" t="s">
        <v>116</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113</v>
      </c>
      <c r="B47" s="11">
        <v>7422.9459999999999</v>
      </c>
      <c r="C47" s="5">
        <v>6110.74</v>
      </c>
      <c r="D47" s="83" t="s">
        <v>261</v>
      </c>
      <c r="E47" s="5">
        <v>1875.018</v>
      </c>
      <c r="F47" s="5"/>
      <c r="G47" s="2" t="s">
        <v>113</v>
      </c>
      <c r="H47" s="11">
        <v>7152.7170000000006</v>
      </c>
      <c r="I47" s="5">
        <v>6003</v>
      </c>
      <c r="J47" s="83" t="s">
        <v>261</v>
      </c>
      <c r="K47" s="5">
        <v>1225.0639999999999</v>
      </c>
      <c r="L47" s="85"/>
      <c r="N47" s="85"/>
    </row>
    <row r="48" spans="1:14">
      <c r="A48" s="35" t="s">
        <v>115</v>
      </c>
      <c r="B48" s="11"/>
      <c r="C48" s="5">
        <v>1110.431</v>
      </c>
      <c r="D48" s="83"/>
      <c r="E48" s="5">
        <v>0</v>
      </c>
      <c r="F48" s="5"/>
      <c r="G48" s="35" t="s">
        <v>115</v>
      </c>
      <c r="H48" s="11"/>
      <c r="I48" s="5">
        <v>0</v>
      </c>
      <c r="J48" s="5"/>
      <c r="K48" s="5">
        <v>685</v>
      </c>
    </row>
    <row r="49" spans="1:13" hidden="1">
      <c r="A49" s="41" t="s">
        <v>127</v>
      </c>
      <c r="B49" s="40"/>
      <c r="C49" s="5"/>
      <c r="D49" s="5"/>
      <c r="E49" s="5">
        <v>0</v>
      </c>
      <c r="F49" s="5"/>
      <c r="G49" s="41" t="s">
        <v>127</v>
      </c>
      <c r="H49" s="40"/>
      <c r="I49" s="5"/>
      <c r="J49" s="5"/>
      <c r="K49" s="5">
        <v>0</v>
      </c>
    </row>
    <row r="50" spans="1:13">
      <c r="A50" s="35" t="s">
        <v>170</v>
      </c>
      <c r="B50" s="11">
        <v>17.699000000000002</v>
      </c>
      <c r="C50" s="11"/>
      <c r="D50" s="11"/>
      <c r="E50" s="11">
        <v>17.699000000000002</v>
      </c>
      <c r="F50" s="11"/>
      <c r="G50" s="35" t="s">
        <v>170</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ht="15">
      <c r="A54" s="338" t="s">
        <v>243</v>
      </c>
      <c r="B54" s="338"/>
      <c r="C54" s="338"/>
      <c r="D54" s="338"/>
      <c r="E54" s="338"/>
      <c r="F54" s="10"/>
      <c r="G54" s="338" t="s">
        <v>243</v>
      </c>
      <c r="H54" s="338"/>
      <c r="I54" s="338"/>
      <c r="J54" s="338"/>
      <c r="K54" s="338"/>
    </row>
    <row r="55" spans="1:13" ht="15">
      <c r="A55" s="338" t="s">
        <v>262</v>
      </c>
      <c r="B55" s="338"/>
      <c r="C55" s="338"/>
      <c r="D55" s="338"/>
      <c r="E55" s="338"/>
      <c r="F55" s="10"/>
      <c r="G55" s="338" t="s">
        <v>263</v>
      </c>
      <c r="H55" s="338"/>
      <c r="I55" s="338"/>
      <c r="J55" s="338"/>
      <c r="K55" s="338"/>
    </row>
    <row r="56" spans="1:13" ht="15">
      <c r="A56" s="338"/>
      <c r="B56" s="338"/>
      <c r="C56" s="338"/>
      <c r="D56" s="338"/>
      <c r="E56" s="338"/>
      <c r="F56" s="10"/>
      <c r="G56" s="338"/>
      <c r="H56" s="338"/>
      <c r="I56" s="338"/>
      <c r="J56" s="338"/>
      <c r="K56" s="338"/>
    </row>
    <row r="57" spans="1:13">
      <c r="A57" s="74" t="s">
        <v>210</v>
      </c>
      <c r="G57" s="74" t="s">
        <v>210</v>
      </c>
    </row>
    <row r="58" spans="1:13">
      <c r="A58" s="7" t="s">
        <v>186</v>
      </c>
      <c r="B58" s="4">
        <v>-3.0000000042491592E-3</v>
      </c>
      <c r="C58" s="4">
        <v>-0.13500000000203727</v>
      </c>
      <c r="D58" s="4"/>
      <c r="E58" s="4">
        <v>0.1319999999986976</v>
      </c>
      <c r="F58" s="4"/>
      <c r="G58" s="2"/>
      <c r="H58" s="4">
        <v>-1.0000000002037268E-3</v>
      </c>
      <c r="I58" s="4">
        <v>0</v>
      </c>
      <c r="J58" s="4"/>
      <c r="K58" s="4">
        <v>0.51900000000023283</v>
      </c>
    </row>
    <row r="60" spans="1:13">
      <c r="A60" s="16" t="s">
        <v>208</v>
      </c>
      <c r="G60" s="16"/>
    </row>
    <row r="61" spans="1:13" ht="15" thickBot="1">
      <c r="A61" t="s">
        <v>171</v>
      </c>
      <c r="E61" s="36"/>
      <c r="F61" s="36"/>
      <c r="K61" s="36"/>
    </row>
    <row r="62" spans="1:13" ht="23.5" thickBot="1">
      <c r="A62" s="6" t="s">
        <v>2</v>
      </c>
      <c r="B62" s="17" t="s">
        <v>155</v>
      </c>
      <c r="C62" s="17" t="s">
        <v>248</v>
      </c>
      <c r="D62" s="17"/>
      <c r="E62" s="17" t="s">
        <v>249</v>
      </c>
      <c r="F62" s="38"/>
      <c r="G62" s="6" t="s">
        <v>2</v>
      </c>
      <c r="H62" s="17" t="s">
        <v>195</v>
      </c>
      <c r="I62" s="17" t="s">
        <v>241</v>
      </c>
      <c r="J62" s="17"/>
      <c r="K62" s="17" t="s">
        <v>250</v>
      </c>
    </row>
    <row r="63" spans="1:13" ht="15" thickTop="1">
      <c r="A63" s="2" t="s">
        <v>119</v>
      </c>
      <c r="B63" s="29">
        <v>611.80400000000088</v>
      </c>
      <c r="C63" s="29">
        <v>1293.9270000000004</v>
      </c>
      <c r="D63" s="29"/>
      <c r="E63" s="29">
        <v>-697.14699999999948</v>
      </c>
      <c r="F63" s="29"/>
      <c r="G63" s="2" t="s">
        <v>119</v>
      </c>
      <c r="H63" s="29">
        <v>692.55500000000154</v>
      </c>
      <c r="I63" s="29">
        <v>814.96899999999982</v>
      </c>
      <c r="J63" s="29"/>
      <c r="K63" s="29">
        <v>-133.24299999999829</v>
      </c>
    </row>
    <row r="64" spans="1:13">
      <c r="A64" s="2" t="s">
        <v>122</v>
      </c>
      <c r="B64" s="29">
        <v>1011</v>
      </c>
      <c r="C64" s="29">
        <v>164.35599999999999</v>
      </c>
      <c r="D64" s="29"/>
      <c r="E64" s="29">
        <v>846.64400000000001</v>
      </c>
      <c r="F64" s="29"/>
      <c r="G64" s="2" t="s">
        <v>122</v>
      </c>
      <c r="H64" s="99">
        <v>417</v>
      </c>
      <c r="I64" s="29">
        <v>149.28</v>
      </c>
      <c r="J64" s="29"/>
      <c r="K64" s="29">
        <v>267.72000000000003</v>
      </c>
    </row>
    <row r="65" spans="1:12" hidden="1">
      <c r="A65" s="2" t="s">
        <v>123</v>
      </c>
      <c r="B65" s="29"/>
      <c r="C65" s="29"/>
      <c r="D65" s="29"/>
      <c r="E65" s="29">
        <v>0</v>
      </c>
      <c r="F65" s="29"/>
      <c r="G65" s="2" t="s">
        <v>123</v>
      </c>
      <c r="H65" s="99"/>
      <c r="I65" s="29"/>
      <c r="J65" s="29"/>
      <c r="K65" s="29">
        <v>0</v>
      </c>
    </row>
    <row r="66" spans="1:12">
      <c r="A66" s="2" t="s">
        <v>124</v>
      </c>
      <c r="B66" s="29">
        <v>-312</v>
      </c>
      <c r="C66" s="29">
        <v>-41.611667603027911</v>
      </c>
      <c r="D66" s="29"/>
      <c r="E66" s="29">
        <v>-255.36433239697209</v>
      </c>
      <c r="F66" s="29"/>
      <c r="G66" s="2" t="s">
        <v>124</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153</v>
      </c>
      <c r="B70" s="11">
        <v>762.87199999999984</v>
      </c>
      <c r="C70" s="11">
        <v>-61.953000000000003</v>
      </c>
      <c r="D70" s="11"/>
      <c r="E70" s="11">
        <v>824.82499999999982</v>
      </c>
      <c r="F70" s="11"/>
      <c r="G70" s="2" t="s">
        <v>153</v>
      </c>
      <c r="H70" s="11">
        <v>61.784999999999997</v>
      </c>
      <c r="I70" s="11">
        <v>-19.283000000000001</v>
      </c>
      <c r="J70" s="11"/>
      <c r="K70" s="11">
        <v>81.067999999999998</v>
      </c>
    </row>
    <row r="71" spans="1:12">
      <c r="A71" s="2" t="s">
        <v>120</v>
      </c>
      <c r="B71" s="11">
        <v>-329.96500000000003</v>
      </c>
      <c r="C71" s="11" t="e">
        <f>+#REF!</f>
        <v>#REF!</v>
      </c>
      <c r="D71" s="11"/>
      <c r="E71" s="11">
        <v>-175.79600000000002</v>
      </c>
      <c r="F71" s="11"/>
      <c r="G71" s="2" t="s">
        <v>120</v>
      </c>
      <c r="H71" s="11">
        <v>-668.17700000000002</v>
      </c>
      <c r="I71" s="11">
        <v>-499.61200000000002</v>
      </c>
      <c r="J71" s="11"/>
      <c r="K71" s="11">
        <v>-168.565</v>
      </c>
    </row>
    <row r="72" spans="1:12">
      <c r="A72" s="2" t="s">
        <v>121</v>
      </c>
      <c r="B72" s="11">
        <v>31.992999999999974</v>
      </c>
      <c r="C72" s="11">
        <v>15.853999999999999</v>
      </c>
      <c r="D72" s="11"/>
      <c r="E72" s="11">
        <v>16.138999999999974</v>
      </c>
      <c r="F72" s="11"/>
      <c r="G72" s="2" t="s">
        <v>121</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217</v>
      </c>
      <c r="B80" s="11">
        <v>-18.697999999999979</v>
      </c>
      <c r="C80" s="11"/>
      <c r="D80" s="11"/>
      <c r="E80" s="11">
        <v>-18.697999999999979</v>
      </c>
      <c r="F80" s="11"/>
      <c r="G80" s="2" t="s">
        <v>217</v>
      </c>
      <c r="H80" s="11">
        <v>-233.54399999999998</v>
      </c>
      <c r="I80" s="11"/>
      <c r="J80" s="11"/>
      <c r="K80" s="11">
        <v>-233.54399999999998</v>
      </c>
    </row>
    <row r="81" spans="1:11" ht="1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ht="15">
      <c r="A82" s="338" t="s">
        <v>243</v>
      </c>
      <c r="B82" s="338"/>
      <c r="C82" s="338"/>
      <c r="D82" s="338"/>
      <c r="E82" s="338"/>
      <c r="F82" s="10"/>
      <c r="G82" s="338" t="s">
        <v>243</v>
      </c>
      <c r="H82" s="338"/>
      <c r="I82" s="338"/>
      <c r="J82" s="338"/>
      <c r="K82" s="338"/>
    </row>
    <row r="83" spans="1:11">
      <c r="A83" s="74" t="s">
        <v>210</v>
      </c>
      <c r="G83" s="74" t="s">
        <v>210</v>
      </c>
    </row>
    <row r="84" spans="1:11">
      <c r="A84" s="3" t="s">
        <v>167</v>
      </c>
      <c r="B84" s="15">
        <v>8.4000000000514774E-2</v>
      </c>
      <c r="C84" s="15">
        <v>3.3239697253861777E-4</v>
      </c>
      <c r="D84" s="15">
        <v>0</v>
      </c>
      <c r="E84" s="15">
        <v>8.3667603028288795E-2</v>
      </c>
      <c r="F84" s="15"/>
      <c r="G84" s="3" t="s">
        <v>167</v>
      </c>
      <c r="H84" s="15">
        <v>0.35802430000148888</v>
      </c>
      <c r="I84" s="15">
        <v>-3.5667603027604855E-2</v>
      </c>
      <c r="J84" s="15" t="e">
        <v>#VALUE!</v>
      </c>
      <c r="K84" s="15">
        <v>-19.117308096970874</v>
      </c>
    </row>
    <row r="88" spans="1:11" ht="15" thickBot="1">
      <c r="A88" s="80"/>
      <c r="B88" s="80"/>
      <c r="C88" s="80"/>
      <c r="D88" s="80"/>
      <c r="E88" s="80"/>
      <c r="G88" s="80"/>
      <c r="H88" s="80"/>
      <c r="I88" s="80"/>
      <c r="J88" s="80"/>
      <c r="K88" s="80"/>
    </row>
    <row r="89" spans="1:11" ht="48.75" customHeight="1" thickTop="1" thickBot="1">
      <c r="A89" s="80" t="s">
        <v>72</v>
      </c>
      <c r="B89" s="73" t="s">
        <v>190</v>
      </c>
      <c r="C89" s="73" t="s">
        <v>191</v>
      </c>
      <c r="D89" s="73"/>
      <c r="E89" s="73" t="s">
        <v>192</v>
      </c>
      <c r="G89" s="80" t="s">
        <v>72</v>
      </c>
      <c r="H89" s="73" t="s">
        <v>193</v>
      </c>
      <c r="I89" s="73" t="s">
        <v>199</v>
      </c>
      <c r="J89" s="73"/>
      <c r="K89" s="73" t="s">
        <v>194</v>
      </c>
    </row>
    <row r="90" spans="1:11" ht="15" thickTop="1">
      <c r="A90" s="79" t="s">
        <v>73</v>
      </c>
      <c r="B90" s="108">
        <v>2625.0210000000002</v>
      </c>
      <c r="C90" s="108">
        <v>0</v>
      </c>
      <c r="D90" s="108"/>
      <c r="E90" s="108">
        <v>2625.0210000000002</v>
      </c>
      <c r="G90" s="79" t="s">
        <v>73</v>
      </c>
      <c r="H90" s="108">
        <v>3349.2410000000004</v>
      </c>
      <c r="I90" s="108">
        <v>0</v>
      </c>
      <c r="J90" s="108"/>
      <c r="K90" s="108">
        <v>3349.2410000000004</v>
      </c>
    </row>
    <row r="91" spans="1:11">
      <c r="A91" s="79" t="s">
        <v>74</v>
      </c>
      <c r="B91" s="109">
        <v>0</v>
      </c>
      <c r="C91" s="109">
        <v>0</v>
      </c>
      <c r="D91" s="109"/>
      <c r="E91" s="109">
        <v>0</v>
      </c>
      <c r="G91" s="79" t="s">
        <v>74</v>
      </c>
      <c r="H91" s="109">
        <v>0</v>
      </c>
      <c r="I91" s="109">
        <v>0</v>
      </c>
      <c r="J91" s="109"/>
      <c r="K91" s="109">
        <v>0</v>
      </c>
    </row>
    <row r="92" spans="1:11">
      <c r="A92" s="79" t="s">
        <v>117</v>
      </c>
      <c r="B92" s="108">
        <v>0</v>
      </c>
      <c r="C92" s="108">
        <v>1110.431</v>
      </c>
      <c r="D92" s="108"/>
      <c r="E92" s="108">
        <v>0</v>
      </c>
      <c r="G92" s="79" t="s">
        <v>117</v>
      </c>
      <c r="H92" s="108">
        <v>0</v>
      </c>
      <c r="I92" s="108">
        <v>0</v>
      </c>
      <c r="J92" s="108"/>
      <c r="K92" s="108">
        <v>685</v>
      </c>
    </row>
    <row r="93" spans="1:11">
      <c r="A93" s="78" t="s">
        <v>75</v>
      </c>
      <c r="B93" s="110">
        <v>2625.0210000000002</v>
      </c>
      <c r="C93" s="110">
        <v>1110.431</v>
      </c>
      <c r="D93" s="110"/>
      <c r="E93" s="110">
        <v>2625.0210000000002</v>
      </c>
      <c r="G93" s="78" t="s">
        <v>75</v>
      </c>
      <c r="H93" s="110">
        <v>3349.2410000000004</v>
      </c>
      <c r="I93" s="110">
        <v>0</v>
      </c>
      <c r="J93" s="110"/>
      <c r="K93" s="110">
        <v>4034.2410000000004</v>
      </c>
    </row>
    <row r="94" spans="1:11">
      <c r="A94" s="79" t="s">
        <v>77</v>
      </c>
      <c r="B94" s="108">
        <v>500</v>
      </c>
      <c r="C94" s="108">
        <v>0</v>
      </c>
      <c r="D94" s="108"/>
      <c r="E94" s="108">
        <v>500</v>
      </c>
      <c r="G94" s="79" t="s">
        <v>77</v>
      </c>
      <c r="H94" s="108">
        <v>500</v>
      </c>
      <c r="I94" s="108">
        <v>0</v>
      </c>
      <c r="J94" s="108"/>
      <c r="K94" s="108">
        <v>500</v>
      </c>
    </row>
    <row r="95" spans="1:11">
      <c r="A95" s="78" t="s">
        <v>78</v>
      </c>
      <c r="B95" s="110">
        <v>3125.0210000000002</v>
      </c>
      <c r="C95" s="110">
        <v>1110.431</v>
      </c>
      <c r="D95" s="110"/>
      <c r="E95" s="110">
        <v>3125.0210000000002</v>
      </c>
      <c r="G95" s="78" t="s">
        <v>78</v>
      </c>
      <c r="H95" s="110">
        <v>3849.2410000000004</v>
      </c>
      <c r="I95" s="110">
        <v>0</v>
      </c>
      <c r="J95" s="110"/>
      <c r="K95" s="110">
        <v>4534.241</v>
      </c>
    </row>
    <row r="96" spans="1:11">
      <c r="A96" s="79" t="s">
        <v>118</v>
      </c>
      <c r="B96" s="108">
        <v>0</v>
      </c>
      <c r="C96" s="108">
        <v>0</v>
      </c>
      <c r="D96" s="108"/>
      <c r="E96" s="108">
        <v>0</v>
      </c>
      <c r="G96" s="79" t="s">
        <v>118</v>
      </c>
      <c r="H96" s="108">
        <v>0</v>
      </c>
      <c r="I96" s="108">
        <v>685</v>
      </c>
      <c r="J96" s="108"/>
      <c r="K96" s="108">
        <v>0</v>
      </c>
    </row>
    <row r="97" spans="1:21">
      <c r="A97" s="79" t="s">
        <v>79</v>
      </c>
      <c r="B97" s="108">
        <v>1393.8720000000001</v>
      </c>
      <c r="C97" s="108">
        <v>88.966999999999999</v>
      </c>
      <c r="D97" s="108"/>
      <c r="E97" s="108">
        <v>1304.905</v>
      </c>
      <c r="G97" s="79" t="s">
        <v>79</v>
      </c>
      <c r="H97" s="108">
        <v>733.04700000000003</v>
      </c>
      <c r="I97" s="108">
        <v>147</v>
      </c>
      <c r="J97" s="108"/>
      <c r="K97" s="108">
        <v>605.55799999999999</v>
      </c>
    </row>
    <row r="98" spans="1:21">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161</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236</v>
      </c>
      <c r="O112" s="66">
        <v>-1638.6289999999999</v>
      </c>
      <c r="P112" s="75">
        <v>-1492.6</v>
      </c>
      <c r="U112" s="7"/>
    </row>
    <row r="113" spans="14:21">
      <c r="N113" s="65" t="s">
        <v>95</v>
      </c>
      <c r="O113" s="66">
        <v>-3706.0280000000002</v>
      </c>
      <c r="P113" s="75">
        <v>-2908.21</v>
      </c>
      <c r="U113" s="2"/>
    </row>
    <row r="114" spans="14:21">
      <c r="N114" s="65" t="s">
        <v>237</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160</v>
      </c>
      <c r="O125" s="66">
        <v>611.80400000000088</v>
      </c>
      <c r="P125" s="75">
        <v>692.55500000000097</v>
      </c>
      <c r="U125" s="2"/>
    </row>
    <row r="126" spans="14:21">
      <c r="Q126" t="s">
        <v>161</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238</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161</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239</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82:E82"/>
    <mergeCell ref="G82:K82"/>
    <mergeCell ref="A55:E55"/>
    <mergeCell ref="G55:K55"/>
    <mergeCell ref="A56:E56"/>
    <mergeCell ref="G56:K56"/>
    <mergeCell ref="A17:E17"/>
    <mergeCell ref="A18:E18"/>
    <mergeCell ref="G17:K17"/>
    <mergeCell ref="G18:K18"/>
    <mergeCell ref="A54:E54"/>
    <mergeCell ref="G54:K54"/>
    <mergeCell ref="A19:E19"/>
    <mergeCell ref="G19:K19"/>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5B34-EF69-4A9E-A9F2-F7112A3BEF86}">
  <sheetPr>
    <pageSetUpPr fitToPage="1"/>
  </sheetPr>
  <dimension ref="A1:AA442"/>
  <sheetViews>
    <sheetView showGridLines="0" view="pageBreakPreview" zoomScale="80" zoomScaleNormal="80" zoomScaleSheetLayoutView="80" workbookViewId="0">
      <pane xSplit="1" ySplit="3" topLeftCell="N4" activePane="bottomRight" state="frozen"/>
      <selection activeCell="J7" sqref="J7"/>
      <selection pane="topRight" activeCell="J7" sqref="J7"/>
      <selection pane="bottomLeft" activeCell="J7" sqref="J7"/>
      <selection pane="bottomRight"/>
    </sheetView>
  </sheetViews>
  <sheetFormatPr defaultColWidth="8.81640625" defaultRowHeight="13"/>
  <cols>
    <col min="1" max="1" width="57.54296875" style="122" customWidth="1"/>
    <col min="2" max="7" width="10.453125" style="122" customWidth="1"/>
    <col min="8" max="10" width="9.54296875" style="122" customWidth="1"/>
    <col min="11" max="12" width="8.81640625" style="122" customWidth="1"/>
    <col min="13" max="13" width="11.453125" style="122" customWidth="1"/>
    <col min="14" max="14" width="11.1796875" style="122" customWidth="1"/>
    <col min="15" max="15" width="8.81640625" style="122" customWidth="1"/>
    <col min="16" max="16" width="9.54296875" style="122" customWidth="1"/>
    <col min="17" max="17" width="8.81640625" style="122" customWidth="1"/>
    <col min="18" max="16384" width="8.81640625" style="122"/>
  </cols>
  <sheetData>
    <row r="1" spans="1:25" s="207" customFormat="1">
      <c r="A1" s="197" t="s">
        <v>353</v>
      </c>
    </row>
    <row r="2" spans="1:25" s="207" customFormat="1" ht="13.5" thickBot="1">
      <c r="A2" s="199" t="s">
        <v>322</v>
      </c>
      <c r="B2" s="199"/>
      <c r="C2" s="199"/>
      <c r="D2" s="199"/>
      <c r="E2" s="199"/>
      <c r="F2" s="199"/>
      <c r="G2" s="199"/>
      <c r="H2" s="208"/>
      <c r="I2" s="208"/>
    </row>
    <row r="3" spans="1:25" s="207" customFormat="1" ht="14" thickTop="1" thickBot="1">
      <c r="A3" s="209" t="s">
        <v>229</v>
      </c>
      <c r="B3" s="210" t="s">
        <v>428</v>
      </c>
      <c r="C3" s="210" t="s">
        <v>431</v>
      </c>
      <c r="D3" s="210" t="s">
        <v>438</v>
      </c>
      <c r="E3" s="210" t="s">
        <v>440</v>
      </c>
      <c r="F3" s="210" t="s">
        <v>442</v>
      </c>
      <c r="G3" s="210" t="s">
        <v>443</v>
      </c>
      <c r="H3" s="210" t="s">
        <v>457</v>
      </c>
      <c r="I3" s="210" t="s">
        <v>468</v>
      </c>
      <c r="J3" s="210" t="s">
        <v>472</v>
      </c>
      <c r="K3" s="210" t="s">
        <v>474</v>
      </c>
      <c r="L3" s="210" t="s">
        <v>487</v>
      </c>
      <c r="M3" s="210" t="s">
        <v>503</v>
      </c>
      <c r="N3" s="210" t="str">
        <f>'1 FO Q'!T3</f>
        <v>Q3 2023</v>
      </c>
      <c r="O3" s="210" t="str">
        <f>'1 FO Q'!U3</f>
        <v>Q4 2023</v>
      </c>
      <c r="P3" s="210" t="s">
        <v>530</v>
      </c>
      <c r="Q3" s="210" t="s">
        <v>533</v>
      </c>
      <c r="R3" s="210" t="s">
        <v>582</v>
      </c>
      <c r="S3" s="210" t="str">
        <f>'1 FO Q'!X3</f>
        <v>Q3 2024</v>
      </c>
      <c r="T3" s="210" t="str">
        <f>'1 FO Q'!Y3</f>
        <v>Q4 2024</v>
      </c>
      <c r="U3" s="210" t="s">
        <v>597</v>
      </c>
      <c r="V3" s="210" t="s">
        <v>599</v>
      </c>
      <c r="W3" s="210" t="s">
        <v>603</v>
      </c>
      <c r="X3" s="210" t="str">
        <f>'1 FO Q'!AB3</f>
        <v>Q3 2025</v>
      </c>
    </row>
    <row r="4" spans="1:25" s="150" customFormat="1" ht="15" thickTop="1">
      <c r="A4" s="172" t="s">
        <v>552</v>
      </c>
      <c r="B4" s="173"/>
      <c r="C4" s="173"/>
      <c r="D4" s="173"/>
      <c r="E4" s="173"/>
      <c r="F4" s="173"/>
      <c r="G4" s="173"/>
      <c r="H4" s="173"/>
      <c r="I4" s="173"/>
    </row>
    <row r="5" spans="1:25" s="145" customFormat="1" ht="6.65" customHeight="1">
      <c r="A5" s="165"/>
      <c r="B5" s="136"/>
      <c r="C5" s="136"/>
      <c r="D5" s="136"/>
      <c r="E5" s="136"/>
      <c r="F5" s="136"/>
      <c r="G5" s="136"/>
      <c r="H5" s="257"/>
      <c r="I5" s="257"/>
      <c r="J5" s="136"/>
      <c r="K5" s="136"/>
      <c r="L5" s="136"/>
      <c r="M5" s="136"/>
      <c r="N5" s="136"/>
      <c r="O5" s="136"/>
      <c r="P5" s="136"/>
      <c r="Q5" s="136"/>
      <c r="R5" s="136"/>
      <c r="S5" s="136"/>
      <c r="T5" s="136"/>
      <c r="U5" s="136"/>
      <c r="V5" s="136"/>
      <c r="W5" s="136"/>
      <c r="X5" s="136"/>
    </row>
    <row r="6" spans="1:25" s="145" customFormat="1">
      <c r="A6" s="286" t="s">
        <v>569</v>
      </c>
      <c r="B6" s="136">
        <v>1012</v>
      </c>
      <c r="C6" s="136">
        <v>1074</v>
      </c>
      <c r="D6" s="136">
        <v>1095</v>
      </c>
      <c r="E6" s="136">
        <v>1150</v>
      </c>
      <c r="F6" s="136">
        <v>4331</v>
      </c>
      <c r="G6" s="136">
        <v>1250.185884766775</v>
      </c>
      <c r="H6" s="257">
        <v>1506.2</v>
      </c>
      <c r="I6" s="257">
        <v>1732.3327564582639</v>
      </c>
      <c r="J6" s="136">
        <v>1976.212388049797</v>
      </c>
      <c r="K6" s="136">
        <v>6465.5495496899994</v>
      </c>
      <c r="L6" s="136">
        <v>2040.0715772996962</v>
      </c>
      <c r="M6" s="136">
        <v>2014.3190415636541</v>
      </c>
      <c r="N6" s="136">
        <v>1986.7710465483719</v>
      </c>
      <c r="O6" s="136">
        <v>1956.4291553665391</v>
      </c>
      <c r="P6" s="136">
        <v>7998</v>
      </c>
      <c r="Q6" s="136">
        <v>1964</v>
      </c>
      <c r="R6" s="136">
        <v>1996</v>
      </c>
      <c r="S6" s="136">
        <v>1913</v>
      </c>
      <c r="T6" s="136">
        <v>2056</v>
      </c>
      <c r="U6" s="136">
        <v>7930</v>
      </c>
      <c r="V6" s="136">
        <v>1949</v>
      </c>
      <c r="W6" s="136">
        <v>1916</v>
      </c>
      <c r="X6" s="136">
        <v>1894</v>
      </c>
    </row>
    <row r="7" spans="1:25" s="145" customFormat="1">
      <c r="A7" s="286" t="s">
        <v>570</v>
      </c>
      <c r="B7" s="136">
        <v>938</v>
      </c>
      <c r="C7" s="136">
        <v>922</v>
      </c>
      <c r="D7" s="136">
        <v>957</v>
      </c>
      <c r="E7" s="136">
        <v>1049</v>
      </c>
      <c r="F7" s="136">
        <v>3866</v>
      </c>
      <c r="G7" s="136">
        <v>1048</v>
      </c>
      <c r="H7" s="257">
        <v>1061.2</v>
      </c>
      <c r="I7" s="257">
        <v>1111</v>
      </c>
      <c r="J7" s="136">
        <v>1112</v>
      </c>
      <c r="K7" s="136">
        <v>4331</v>
      </c>
      <c r="L7" s="136">
        <v>1148</v>
      </c>
      <c r="M7" s="136">
        <v>1125</v>
      </c>
      <c r="N7" s="136">
        <v>1175</v>
      </c>
      <c r="O7" s="136">
        <v>1082</v>
      </c>
      <c r="P7" s="136">
        <v>4531</v>
      </c>
      <c r="Q7" s="136">
        <v>1182</v>
      </c>
      <c r="R7" s="136">
        <v>1202</v>
      </c>
      <c r="S7" s="136">
        <v>1183</v>
      </c>
      <c r="T7" s="136">
        <v>1181</v>
      </c>
      <c r="U7" s="136">
        <v>4747</v>
      </c>
      <c r="V7" s="136">
        <v>1187</v>
      </c>
      <c r="W7" s="136">
        <v>1120</v>
      </c>
      <c r="X7" s="136">
        <v>1144</v>
      </c>
    </row>
    <row r="8" spans="1:25" s="145" customFormat="1">
      <c r="A8" s="286" t="s">
        <v>571</v>
      </c>
      <c r="B8" s="136">
        <v>859</v>
      </c>
      <c r="C8" s="136">
        <v>941</v>
      </c>
      <c r="D8" s="136">
        <v>837</v>
      </c>
      <c r="E8" s="136">
        <v>1140</v>
      </c>
      <c r="F8" s="136">
        <v>3777</v>
      </c>
      <c r="G8" s="136">
        <v>876.22362538244738</v>
      </c>
      <c r="H8" s="257">
        <v>1005.8</v>
      </c>
      <c r="I8" s="257">
        <v>845.06610428975489</v>
      </c>
      <c r="J8" s="136">
        <v>1081.0432703277979</v>
      </c>
      <c r="K8" s="136">
        <v>3808.3950000000004</v>
      </c>
      <c r="L8" s="136">
        <v>872.06001865034432</v>
      </c>
      <c r="M8" s="136">
        <v>857.23208705705201</v>
      </c>
      <c r="N8" s="136">
        <v>780.07587590000003</v>
      </c>
      <c r="O8" s="136">
        <v>1042.5380756761392</v>
      </c>
      <c r="P8" s="136">
        <v>3552</v>
      </c>
      <c r="Q8" s="136">
        <v>834</v>
      </c>
      <c r="R8" s="136">
        <v>901</v>
      </c>
      <c r="S8" s="136">
        <v>748</v>
      </c>
      <c r="T8" s="136">
        <v>1009</v>
      </c>
      <c r="U8" s="136">
        <v>3491</v>
      </c>
      <c r="V8" s="136">
        <v>832</v>
      </c>
      <c r="W8" s="136">
        <v>885</v>
      </c>
      <c r="X8" s="136">
        <v>752</v>
      </c>
    </row>
    <row r="9" spans="1:25" s="145" customFormat="1">
      <c r="A9" s="286" t="s">
        <v>572</v>
      </c>
      <c r="B9" s="136">
        <v>173</v>
      </c>
      <c r="C9" s="136">
        <v>134</v>
      </c>
      <c r="D9" s="136">
        <v>161</v>
      </c>
      <c r="E9" s="136">
        <v>165</v>
      </c>
      <c r="F9" s="136">
        <v>632</v>
      </c>
      <c r="G9" s="136">
        <v>100.15615494917033</v>
      </c>
      <c r="H9" s="257">
        <v>101</v>
      </c>
      <c r="I9" s="257">
        <v>159.58132071938027</v>
      </c>
      <c r="J9" s="136">
        <v>298.08932163170471</v>
      </c>
      <c r="K9" s="136">
        <v>659.57608968643297</v>
      </c>
      <c r="L9" s="136">
        <v>219.31346048340362</v>
      </c>
      <c r="M9" s="136">
        <v>285.03092163638416</v>
      </c>
      <c r="N9" s="136">
        <v>263.80643337100429</v>
      </c>
      <c r="O9" s="136">
        <v>485.34608361103</v>
      </c>
      <c r="P9" s="136">
        <v>1251</v>
      </c>
      <c r="Q9" s="136">
        <v>479</v>
      </c>
      <c r="R9" s="136">
        <v>193</v>
      </c>
      <c r="S9" s="136">
        <v>365</v>
      </c>
      <c r="T9" s="136">
        <v>393</v>
      </c>
      <c r="U9" s="136">
        <v>1430</v>
      </c>
      <c r="V9" s="136">
        <v>226</v>
      </c>
      <c r="W9" s="136">
        <v>239</v>
      </c>
      <c r="X9" s="136">
        <v>223</v>
      </c>
    </row>
    <row r="10" spans="1:25" s="150" customFormat="1">
      <c r="A10" s="172" t="s">
        <v>573</v>
      </c>
      <c r="B10" s="211">
        <f>SUM(B6:B9)</f>
        <v>2982</v>
      </c>
      <c r="C10" s="211">
        <f t="shared" ref="C10:Q10" si="0">SUM(C6:C9)</f>
        <v>3071</v>
      </c>
      <c r="D10" s="211">
        <f t="shared" si="0"/>
        <v>3050</v>
      </c>
      <c r="E10" s="211">
        <f t="shared" si="0"/>
        <v>3504</v>
      </c>
      <c r="F10" s="211">
        <f t="shared" si="0"/>
        <v>12606</v>
      </c>
      <c r="G10" s="211">
        <f t="shared" si="0"/>
        <v>3274.5656650983924</v>
      </c>
      <c r="H10" s="211">
        <f t="shared" si="0"/>
        <v>3674.2</v>
      </c>
      <c r="I10" s="211">
        <f t="shared" si="0"/>
        <v>3847.9801814673992</v>
      </c>
      <c r="J10" s="211">
        <f t="shared" si="0"/>
        <v>4467.3449800092994</v>
      </c>
      <c r="K10" s="211">
        <f t="shared" si="0"/>
        <v>15264.520639376433</v>
      </c>
      <c r="L10" s="211">
        <f t="shared" si="0"/>
        <v>4279.4450564334447</v>
      </c>
      <c r="M10" s="211">
        <f t="shared" si="0"/>
        <v>4281.5820502570905</v>
      </c>
      <c r="N10" s="211">
        <f t="shared" si="0"/>
        <v>4205.653355819376</v>
      </c>
      <c r="O10" s="211">
        <f t="shared" si="0"/>
        <v>4566.3133146537084</v>
      </c>
      <c r="P10" s="211">
        <f t="shared" si="0"/>
        <v>17332</v>
      </c>
      <c r="Q10" s="211">
        <f t="shared" si="0"/>
        <v>4459</v>
      </c>
      <c r="R10" s="211">
        <f t="shared" ref="R10" si="1">SUM(R6:R9)</f>
        <v>4292</v>
      </c>
      <c r="S10" s="211">
        <v>4209</v>
      </c>
      <c r="T10" s="211">
        <v>4638</v>
      </c>
      <c r="U10" s="211">
        <v>17598</v>
      </c>
      <c r="V10" s="211">
        <v>4194</v>
      </c>
      <c r="W10" s="211">
        <v>4160</v>
      </c>
      <c r="X10" s="211">
        <v>4014</v>
      </c>
      <c r="Y10" s="145"/>
    </row>
    <row r="11" spans="1:25" s="150" customFormat="1">
      <c r="A11" s="286" t="s">
        <v>574</v>
      </c>
      <c r="B11" s="257" t="s">
        <v>290</v>
      </c>
      <c r="C11" s="257">
        <v>1</v>
      </c>
      <c r="D11" s="257">
        <v>4</v>
      </c>
      <c r="E11" s="257">
        <v>49</v>
      </c>
      <c r="F11" s="257">
        <v>55</v>
      </c>
      <c r="G11" s="257">
        <f>3324-3275</f>
        <v>49</v>
      </c>
      <c r="H11" s="257">
        <v>51</v>
      </c>
      <c r="I11" s="257">
        <f>3972-3848</f>
        <v>124</v>
      </c>
      <c r="J11" s="257">
        <f>4670-4467</f>
        <v>203</v>
      </c>
      <c r="K11" s="257">
        <f>15691-15265</f>
        <v>426</v>
      </c>
      <c r="L11" s="257">
        <f>4537-4279</f>
        <v>258</v>
      </c>
      <c r="M11" s="257">
        <f>4591-4282</f>
        <v>309</v>
      </c>
      <c r="N11" s="257">
        <f>4536-4206</f>
        <v>330</v>
      </c>
      <c r="O11" s="257">
        <f>4903-4566</f>
        <v>337</v>
      </c>
      <c r="P11" s="257">
        <f>18567-17332</f>
        <v>1235</v>
      </c>
      <c r="Q11" s="136">
        <f>4757-4459</f>
        <v>298</v>
      </c>
      <c r="R11" s="136">
        <v>193</v>
      </c>
      <c r="S11" s="136">
        <v>203</v>
      </c>
      <c r="T11" s="136">
        <v>198</v>
      </c>
      <c r="U11" s="136">
        <v>892</v>
      </c>
      <c r="V11" s="136">
        <v>180</v>
      </c>
      <c r="W11" s="136">
        <v>153</v>
      </c>
      <c r="X11" s="136">
        <v>4</v>
      </c>
      <c r="Y11" s="145"/>
    </row>
    <row r="12" spans="1:25" s="150" customFormat="1">
      <c r="A12" s="172" t="s">
        <v>448</v>
      </c>
      <c r="B12" s="211">
        <f>SUM(B10:B11)</f>
        <v>2982</v>
      </c>
      <c r="C12" s="211">
        <f t="shared" ref="C12:Q12" si="2">SUM(C10:C11)</f>
        <v>3072</v>
      </c>
      <c r="D12" s="211">
        <f t="shared" si="2"/>
        <v>3054</v>
      </c>
      <c r="E12" s="211">
        <f t="shared" si="2"/>
        <v>3553</v>
      </c>
      <c r="F12" s="211">
        <f t="shared" si="2"/>
        <v>12661</v>
      </c>
      <c r="G12" s="211">
        <f t="shared" si="2"/>
        <v>3323.5656650983924</v>
      </c>
      <c r="H12" s="211">
        <f t="shared" si="2"/>
        <v>3725.2</v>
      </c>
      <c r="I12" s="211">
        <f t="shared" si="2"/>
        <v>3971.9801814673992</v>
      </c>
      <c r="J12" s="211">
        <f t="shared" si="2"/>
        <v>4670.3449800092994</v>
      </c>
      <c r="K12" s="211">
        <f t="shared" si="2"/>
        <v>15690.520639376433</v>
      </c>
      <c r="L12" s="211">
        <f t="shared" si="2"/>
        <v>4537.4450564334447</v>
      </c>
      <c r="M12" s="211">
        <f t="shared" si="2"/>
        <v>4590.5820502570905</v>
      </c>
      <c r="N12" s="211">
        <f t="shared" si="2"/>
        <v>4535.653355819376</v>
      </c>
      <c r="O12" s="211">
        <f t="shared" si="2"/>
        <v>4903.3133146537084</v>
      </c>
      <c r="P12" s="211">
        <f t="shared" si="2"/>
        <v>18567</v>
      </c>
      <c r="Q12" s="211">
        <f t="shared" si="2"/>
        <v>4757</v>
      </c>
      <c r="R12" s="211">
        <f t="shared" ref="R12" si="3">SUM(R10:R11)</f>
        <v>4485</v>
      </c>
      <c r="S12" s="211">
        <v>4412</v>
      </c>
      <c r="T12" s="211">
        <v>4837</v>
      </c>
      <c r="U12" s="211">
        <v>18490</v>
      </c>
      <c r="V12" s="211">
        <v>4374</v>
      </c>
      <c r="W12" s="211">
        <v>4313</v>
      </c>
      <c r="X12" s="211">
        <v>4018</v>
      </c>
      <c r="Y12" s="145"/>
    </row>
    <row r="13" spans="1:25" s="145" customFormat="1" ht="6.65" customHeight="1">
      <c r="A13" s="165"/>
      <c r="B13" s="136"/>
      <c r="C13" s="136"/>
      <c r="D13" s="136"/>
      <c r="E13" s="136"/>
      <c r="F13" s="136"/>
      <c r="G13" s="136"/>
      <c r="H13" s="257"/>
      <c r="I13" s="257"/>
      <c r="J13" s="136"/>
      <c r="K13" s="136"/>
      <c r="L13" s="136"/>
      <c r="M13" s="136"/>
      <c r="N13" s="136"/>
      <c r="O13" s="136"/>
      <c r="P13" s="136"/>
      <c r="Q13" s="136"/>
      <c r="R13" s="136"/>
      <c r="S13" s="136"/>
      <c r="T13" s="136"/>
      <c r="U13" s="136"/>
      <c r="V13" s="136"/>
      <c r="W13" s="136"/>
      <c r="X13" s="136"/>
    </row>
    <row r="14" spans="1:25" s="145" customFormat="1" ht="14.5">
      <c r="A14" s="165" t="s">
        <v>585</v>
      </c>
      <c r="B14" s="142" t="s">
        <v>476</v>
      </c>
      <c r="C14" s="142" t="s">
        <v>476</v>
      </c>
      <c r="D14" s="142" t="s">
        <v>476</v>
      </c>
      <c r="E14" s="142" t="s">
        <v>476</v>
      </c>
      <c r="F14" s="142" t="s">
        <v>476</v>
      </c>
      <c r="G14" s="142" t="s">
        <v>476</v>
      </c>
      <c r="H14" s="142" t="s">
        <v>476</v>
      </c>
      <c r="I14" s="142" t="s">
        <v>476</v>
      </c>
      <c r="J14" s="142" t="s">
        <v>476</v>
      </c>
      <c r="K14" s="142" t="s">
        <v>476</v>
      </c>
      <c r="L14" s="258">
        <v>0.27300000000000002</v>
      </c>
      <c r="M14" s="258">
        <v>0.126</v>
      </c>
      <c r="N14" s="258">
        <v>5.1999999999999998E-2</v>
      </c>
      <c r="O14" s="258">
        <v>1.6E-2</v>
      </c>
      <c r="P14" s="258">
        <v>0.106</v>
      </c>
      <c r="Q14" s="258">
        <v>5.6000000000000001E-2</v>
      </c>
      <c r="R14" s="258">
        <v>2.5999999999999999E-2</v>
      </c>
      <c r="S14" s="258" t="s">
        <v>592</v>
      </c>
      <c r="T14" s="258">
        <v>4.7476022006178953E-2</v>
      </c>
      <c r="U14" s="258">
        <v>4.7182008301980272E-2</v>
      </c>
      <c r="V14" s="258">
        <v>-4.8000000000000001E-2</v>
      </c>
      <c r="W14" s="258">
        <v>-1.3047530288910446E-3</v>
      </c>
      <c r="X14" s="258">
        <v>-2.6989783796626254E-2</v>
      </c>
    </row>
    <row r="15" spans="1:25" s="145" customFormat="1" ht="6.65" customHeight="1">
      <c r="A15" s="165"/>
      <c r="B15" s="136"/>
      <c r="C15" s="136"/>
      <c r="D15" s="136"/>
      <c r="E15" s="136"/>
      <c r="F15" s="136"/>
      <c r="G15" s="136"/>
      <c r="H15" s="257"/>
      <c r="I15" s="257"/>
      <c r="J15" s="136"/>
      <c r="K15" s="136"/>
      <c r="L15" s="136"/>
      <c r="M15" s="136"/>
      <c r="N15" s="136"/>
      <c r="O15" s="136"/>
      <c r="P15" s="136"/>
      <c r="Q15" s="136"/>
      <c r="R15" s="136"/>
      <c r="S15" s="136"/>
      <c r="T15" s="136"/>
      <c r="U15" s="136"/>
      <c r="V15" s="136"/>
      <c r="W15" s="136"/>
      <c r="X15" s="136"/>
    </row>
    <row r="16" spans="1:25" s="145" customFormat="1">
      <c r="A16" s="160" t="s">
        <v>587</v>
      </c>
      <c r="B16" s="225" t="s">
        <v>476</v>
      </c>
      <c r="C16" s="225" t="s">
        <v>476</v>
      </c>
      <c r="D16" s="225" t="s">
        <v>476</v>
      </c>
      <c r="E16" s="225" t="s">
        <v>476</v>
      </c>
      <c r="F16" s="225" t="s">
        <v>476</v>
      </c>
      <c r="G16" s="257">
        <v>118</v>
      </c>
      <c r="H16" s="257">
        <v>303</v>
      </c>
      <c r="I16" s="257">
        <v>138</v>
      </c>
      <c r="J16" s="257">
        <v>41</v>
      </c>
      <c r="K16" s="257">
        <v>599</v>
      </c>
      <c r="L16" s="257">
        <v>103</v>
      </c>
      <c r="M16" s="257">
        <v>82</v>
      </c>
      <c r="N16" s="257">
        <v>-112</v>
      </c>
      <c r="O16" s="257">
        <v>16</v>
      </c>
      <c r="P16" s="257">
        <v>89</v>
      </c>
      <c r="Q16" s="136">
        <v>-270</v>
      </c>
      <c r="R16" s="136">
        <v>-72</v>
      </c>
      <c r="S16" s="136">
        <v>-49</v>
      </c>
      <c r="T16" s="136">
        <v>210</v>
      </c>
      <c r="U16" s="136">
        <v>-181</v>
      </c>
      <c r="V16" s="136">
        <v>-222</v>
      </c>
      <c r="W16" s="136">
        <v>89</v>
      </c>
      <c r="X16" s="136">
        <v>-56</v>
      </c>
    </row>
    <row r="17" spans="1:27" s="145" customFormat="1">
      <c r="A17" s="160" t="s">
        <v>588</v>
      </c>
      <c r="B17" s="225" t="s">
        <v>476</v>
      </c>
      <c r="C17" s="225" t="s">
        <v>476</v>
      </c>
      <c r="D17" s="225" t="s">
        <v>476</v>
      </c>
      <c r="E17" s="225" t="s">
        <v>476</v>
      </c>
      <c r="F17" s="225" t="s">
        <v>476</v>
      </c>
      <c r="G17" s="257">
        <v>-167</v>
      </c>
      <c r="H17" s="257">
        <v>-171</v>
      </c>
      <c r="I17" s="257">
        <v>-309</v>
      </c>
      <c r="J17" s="257">
        <v>-325</v>
      </c>
      <c r="K17" s="257">
        <v>-971</v>
      </c>
      <c r="L17" s="257">
        <v>-394</v>
      </c>
      <c r="M17" s="257">
        <v>-355</v>
      </c>
      <c r="N17" s="257">
        <v>-209</v>
      </c>
      <c r="O17" s="257">
        <v>-246</v>
      </c>
      <c r="P17" s="257">
        <v>-1204</v>
      </c>
      <c r="Q17" s="136">
        <v>-47</v>
      </c>
      <c r="R17" s="136">
        <v>2</v>
      </c>
      <c r="S17" s="136">
        <v>-7</v>
      </c>
      <c r="T17" s="136">
        <v>-36</v>
      </c>
      <c r="U17" s="136">
        <v>-88</v>
      </c>
      <c r="V17" s="136">
        <v>-5</v>
      </c>
      <c r="W17" s="136">
        <v>-5</v>
      </c>
      <c r="X17" s="136" t="s">
        <v>290</v>
      </c>
    </row>
    <row r="18" spans="1:27" s="145" customFormat="1" ht="6.65" customHeight="1">
      <c r="A18" s="165"/>
      <c r="B18" s="136"/>
      <c r="C18" s="136"/>
      <c r="D18" s="136"/>
      <c r="E18" s="136"/>
      <c r="F18" s="136"/>
      <c r="G18" s="136"/>
      <c r="H18" s="257"/>
      <c r="I18" s="257"/>
      <c r="J18" s="136"/>
      <c r="K18" s="136"/>
      <c r="L18" s="136"/>
      <c r="M18" s="136"/>
      <c r="N18" s="136"/>
      <c r="O18" s="136"/>
      <c r="P18" s="136"/>
      <c r="Q18" s="136"/>
      <c r="R18" s="136"/>
      <c r="S18" s="136"/>
      <c r="T18" s="136"/>
      <c r="U18" s="136"/>
      <c r="V18" s="136"/>
    </row>
    <row r="19" spans="1:27" s="264" customFormat="1">
      <c r="A19" s="288" t="s">
        <v>514</v>
      </c>
      <c r="B19" s="263">
        <v>163</v>
      </c>
      <c r="C19" s="263">
        <v>244</v>
      </c>
      <c r="D19" s="263">
        <v>80</v>
      </c>
      <c r="E19" s="263">
        <v>121</v>
      </c>
      <c r="F19" s="263">
        <v>607</v>
      </c>
      <c r="G19" s="263">
        <v>-49</v>
      </c>
      <c r="H19" s="270">
        <v>132</v>
      </c>
      <c r="I19" s="270">
        <v>-171</v>
      </c>
      <c r="J19" s="263">
        <v>-284</v>
      </c>
      <c r="K19" s="263">
        <v>-372</v>
      </c>
      <c r="L19" s="263">
        <v>-291</v>
      </c>
      <c r="M19" s="263">
        <v>-273</v>
      </c>
      <c r="N19" s="263">
        <v>-321</v>
      </c>
      <c r="O19" s="263">
        <v>-230</v>
      </c>
      <c r="P19" s="263">
        <v>-1115</v>
      </c>
      <c r="Q19" s="263">
        <v>-317</v>
      </c>
      <c r="R19" s="263">
        <v>-70</v>
      </c>
      <c r="S19" s="263">
        <v>-56</v>
      </c>
      <c r="T19" s="263">
        <v>174</v>
      </c>
      <c r="U19" s="263">
        <v>-269</v>
      </c>
      <c r="V19" s="263">
        <v>-227</v>
      </c>
      <c r="W19" s="263">
        <v>84</v>
      </c>
      <c r="X19" s="263">
        <v>-56</v>
      </c>
    </row>
    <row r="20" spans="1:27" s="145" customFormat="1">
      <c r="A20" s="160" t="s">
        <v>515</v>
      </c>
      <c r="B20" s="136">
        <v>47</v>
      </c>
      <c r="C20" s="136">
        <v>9</v>
      </c>
      <c r="D20" s="136">
        <v>34</v>
      </c>
      <c r="E20" s="136">
        <v>-51</v>
      </c>
      <c r="F20" s="136">
        <v>40</v>
      </c>
      <c r="G20" s="136">
        <v>55</v>
      </c>
      <c r="H20" s="257">
        <v>73</v>
      </c>
      <c r="I20" s="257">
        <v>71</v>
      </c>
      <c r="J20" s="136">
        <v>76</v>
      </c>
      <c r="K20" s="136">
        <v>275</v>
      </c>
      <c r="L20" s="136">
        <v>10</v>
      </c>
      <c r="M20" s="136">
        <v>2</v>
      </c>
      <c r="N20" s="136">
        <v>36</v>
      </c>
      <c r="O20" s="136">
        <v>15</v>
      </c>
      <c r="P20" s="136">
        <v>63</v>
      </c>
      <c r="Q20" s="136">
        <v>32</v>
      </c>
      <c r="R20" s="136">
        <v>28</v>
      </c>
      <c r="S20" s="136">
        <v>52</v>
      </c>
      <c r="T20" s="136">
        <v>38</v>
      </c>
      <c r="U20" s="136">
        <v>151</v>
      </c>
      <c r="V20" s="136">
        <v>34</v>
      </c>
      <c r="W20" s="136">
        <v>46</v>
      </c>
      <c r="X20" s="136">
        <v>48</v>
      </c>
    </row>
    <row r="21" spans="1:27" s="145" customFormat="1" hidden="1">
      <c r="A21" s="160" t="s">
        <v>176</v>
      </c>
      <c r="B21" s="136">
        <v>210</v>
      </c>
      <c r="C21" s="136">
        <v>253</v>
      </c>
      <c r="D21" s="136">
        <v>114</v>
      </c>
      <c r="E21" s="136">
        <v>69</v>
      </c>
      <c r="F21" s="136">
        <v>647</v>
      </c>
      <c r="G21" s="136">
        <v>6</v>
      </c>
      <c r="H21" s="257">
        <v>205</v>
      </c>
      <c r="I21" s="257">
        <v>-100</v>
      </c>
      <c r="J21" s="136">
        <v>-208</v>
      </c>
      <c r="K21" s="136">
        <v>-97</v>
      </c>
      <c r="L21" s="136"/>
      <c r="M21" s="136">
        <v>-6279</v>
      </c>
      <c r="N21" s="136">
        <v>-253</v>
      </c>
      <c r="O21" s="136">
        <v>-2648</v>
      </c>
      <c r="P21" s="136">
        <v>-9224</v>
      </c>
      <c r="Q21" s="136"/>
      <c r="R21" s="136"/>
      <c r="S21" s="136"/>
      <c r="T21" s="136"/>
      <c r="U21" s="136"/>
      <c r="V21" s="136"/>
      <c r="W21" s="136">
        <v>-42</v>
      </c>
      <c r="X21" s="136">
        <v>33</v>
      </c>
    </row>
    <row r="22" spans="1:27" s="145" customFormat="1">
      <c r="A22" s="160" t="s">
        <v>90</v>
      </c>
      <c r="B22" s="257" t="s">
        <v>290</v>
      </c>
      <c r="C22" s="136">
        <v>-74</v>
      </c>
      <c r="D22" s="257" t="s">
        <v>290</v>
      </c>
      <c r="E22" s="257" t="s">
        <v>290</v>
      </c>
      <c r="F22" s="136">
        <v>-74</v>
      </c>
      <c r="G22" s="136">
        <v>595</v>
      </c>
      <c r="H22" s="257" t="s">
        <v>290</v>
      </c>
      <c r="I22" s="257" t="s">
        <v>290</v>
      </c>
      <c r="J22" s="136">
        <v>-86</v>
      </c>
      <c r="K22" s="136">
        <v>510</v>
      </c>
      <c r="L22" s="136">
        <v>-44</v>
      </c>
      <c r="M22" s="136">
        <v>-6279</v>
      </c>
      <c r="N22" s="136">
        <v>-253</v>
      </c>
      <c r="O22" s="136">
        <v>-2648</v>
      </c>
      <c r="P22" s="136">
        <v>-9224</v>
      </c>
      <c r="Q22" s="136">
        <v>-188</v>
      </c>
      <c r="R22" s="136">
        <v>48</v>
      </c>
      <c r="S22" s="136">
        <v>5</v>
      </c>
      <c r="T22" s="136">
        <v>-304</v>
      </c>
      <c r="U22" s="136">
        <v>-439</v>
      </c>
      <c r="V22" s="136">
        <v>231</v>
      </c>
      <c r="W22" s="136">
        <v>-42</v>
      </c>
      <c r="X22" s="136">
        <v>33</v>
      </c>
    </row>
    <row r="23" spans="1:27" s="264" customFormat="1">
      <c r="A23" s="288" t="s">
        <v>6</v>
      </c>
      <c r="B23" s="263">
        <v>210</v>
      </c>
      <c r="C23" s="263">
        <v>179</v>
      </c>
      <c r="D23" s="263">
        <v>114</v>
      </c>
      <c r="E23" s="263">
        <v>69</v>
      </c>
      <c r="F23" s="263">
        <v>573</v>
      </c>
      <c r="G23" s="263">
        <v>602</v>
      </c>
      <c r="H23" s="270">
        <v>205</v>
      </c>
      <c r="I23" s="270">
        <v>-100</v>
      </c>
      <c r="J23" s="263">
        <v>-294</v>
      </c>
      <c r="K23" s="263">
        <v>413</v>
      </c>
      <c r="L23" s="263">
        <v>-325</v>
      </c>
      <c r="M23" s="263">
        <v>-6551</v>
      </c>
      <c r="N23" s="263">
        <v>-538</v>
      </c>
      <c r="O23" s="263">
        <v>-2863</v>
      </c>
      <c r="P23" s="263">
        <v>-10276</v>
      </c>
      <c r="Q23" s="263">
        <v>-473</v>
      </c>
      <c r="R23" s="263">
        <v>7</v>
      </c>
      <c r="S23" s="263">
        <v>2</v>
      </c>
      <c r="T23" s="263">
        <v>-92</v>
      </c>
      <c r="U23" s="263">
        <v>-558</v>
      </c>
      <c r="V23" s="263">
        <v>38</v>
      </c>
      <c r="W23" s="263">
        <v>88</v>
      </c>
      <c r="X23" s="263">
        <v>25</v>
      </c>
    </row>
    <row r="24" spans="1:27" s="145" customFormat="1">
      <c r="A24" s="160" t="s">
        <v>479</v>
      </c>
      <c r="B24" s="136">
        <v>145</v>
      </c>
      <c r="C24" s="136">
        <v>92</v>
      </c>
      <c r="D24" s="136">
        <v>55</v>
      </c>
      <c r="E24" s="136">
        <v>32</v>
      </c>
      <c r="F24" s="136">
        <v>325</v>
      </c>
      <c r="G24" s="136">
        <v>483</v>
      </c>
      <c r="H24" s="257">
        <v>175</v>
      </c>
      <c r="I24" s="257">
        <v>-86</v>
      </c>
      <c r="J24" s="136">
        <v>-250</v>
      </c>
      <c r="K24" s="136">
        <v>323</v>
      </c>
      <c r="L24" s="136">
        <v>-288</v>
      </c>
      <c r="M24" s="136">
        <v>-5886</v>
      </c>
      <c r="N24" s="136">
        <v>-693</v>
      </c>
      <c r="O24" s="136">
        <v>-2881</v>
      </c>
      <c r="P24" s="136">
        <v>-9747</v>
      </c>
      <c r="Q24" s="136">
        <v>605</v>
      </c>
      <c r="R24" s="136">
        <v>-120</v>
      </c>
      <c r="S24" s="136">
        <v>-148</v>
      </c>
      <c r="T24" s="136">
        <v>-230</v>
      </c>
      <c r="U24" s="136">
        <v>106</v>
      </c>
      <c r="V24" s="136">
        <v>-125</v>
      </c>
      <c r="W24" s="136">
        <v>-49</v>
      </c>
      <c r="X24" s="136">
        <v>-142</v>
      </c>
    </row>
    <row r="25" spans="1:27" s="145" customFormat="1">
      <c r="A25" s="160" t="s">
        <v>365</v>
      </c>
      <c r="B25" s="190">
        <v>1.99</v>
      </c>
      <c r="C25" s="190">
        <v>1.18</v>
      </c>
      <c r="D25" s="190">
        <v>0.71</v>
      </c>
      <c r="E25" s="190">
        <v>0.41</v>
      </c>
      <c r="F25" s="190">
        <v>4.2300000000000004</v>
      </c>
      <c r="G25" s="190">
        <v>6.2</v>
      </c>
      <c r="H25" s="271">
        <v>2.25</v>
      </c>
      <c r="I25" s="271">
        <v>-1.1000000000000001</v>
      </c>
      <c r="J25" s="190">
        <v>3.19</v>
      </c>
      <c r="K25" s="190">
        <v>4.13</v>
      </c>
      <c r="L25" s="190">
        <v>-3.68</v>
      </c>
      <c r="M25" s="190">
        <v>-75.24305038268497</v>
      </c>
      <c r="N25" s="190">
        <v>-8.85</v>
      </c>
      <c r="O25" s="190">
        <v>-36.83</v>
      </c>
      <c r="P25" s="190">
        <v>-124.61</v>
      </c>
      <c r="Q25" s="190">
        <v>0.23</v>
      </c>
      <c r="R25" s="190">
        <v>-0.03</v>
      </c>
      <c r="S25" s="190">
        <v>-0.03</v>
      </c>
      <c r="T25" s="143">
        <v>-0.05</v>
      </c>
      <c r="U25" s="143">
        <v>0.03</v>
      </c>
      <c r="V25" s="143">
        <v>-0.03</v>
      </c>
      <c r="W25" s="143">
        <v>-0.01</v>
      </c>
      <c r="X25" s="143">
        <v>-0.03</v>
      </c>
    </row>
    <row r="26" spans="1:27" s="145" customFormat="1" hidden="1">
      <c r="A26" s="135" t="s">
        <v>378</v>
      </c>
      <c r="B26" s="136">
        <v>231</v>
      </c>
      <c r="C26" s="136">
        <v>266</v>
      </c>
      <c r="D26" s="136">
        <v>179</v>
      </c>
      <c r="E26" s="136">
        <v>189</v>
      </c>
      <c r="F26" s="136">
        <v>864</v>
      </c>
      <c r="G26" s="136">
        <v>39</v>
      </c>
      <c r="H26" s="257">
        <v>212</v>
      </c>
      <c r="I26" s="257">
        <v>-49</v>
      </c>
      <c r="J26" s="136">
        <v>-132</v>
      </c>
      <c r="K26" s="136">
        <v>70</v>
      </c>
      <c r="L26" s="136"/>
      <c r="M26" s="136"/>
      <c r="N26" s="136">
        <v>5.0317796610169488E-3</v>
      </c>
      <c r="O26" s="136"/>
      <c r="P26" s="136"/>
      <c r="Q26" s="136"/>
      <c r="R26" s="136"/>
      <c r="S26" s="136"/>
      <c r="T26" s="323"/>
      <c r="U26" s="323"/>
      <c r="V26" s="323"/>
      <c r="W26" s="323"/>
      <c r="X26" s="323"/>
    </row>
    <row r="27" spans="1:27" s="145" customFormat="1" hidden="1">
      <c r="A27" s="135" t="s">
        <v>392</v>
      </c>
      <c r="B27" s="190">
        <v>3.1643463119415882</v>
      </c>
      <c r="C27" s="190">
        <v>3.41</v>
      </c>
      <c r="D27" s="190">
        <v>2.2999999999999998</v>
      </c>
      <c r="E27" s="190">
        <v>2.4300000000000002</v>
      </c>
      <c r="F27" s="190">
        <v>11.26</v>
      </c>
      <c r="G27" s="190">
        <v>0.5</v>
      </c>
      <c r="H27" s="271">
        <v>2.71</v>
      </c>
      <c r="I27" s="271">
        <v>-0.63</v>
      </c>
      <c r="J27" s="190">
        <v>-1.69</v>
      </c>
      <c r="K27" s="190">
        <v>0.9</v>
      </c>
      <c r="L27" s="190"/>
      <c r="M27" s="190"/>
      <c r="N27" s="190" t="s">
        <v>476</v>
      </c>
      <c r="O27" s="190"/>
      <c r="P27" s="190"/>
      <c r="Q27" s="190"/>
      <c r="R27" s="190"/>
      <c r="S27" s="190"/>
      <c r="T27" s="324"/>
      <c r="U27" s="324"/>
      <c r="V27" s="324"/>
      <c r="W27" s="324"/>
      <c r="X27" s="324"/>
    </row>
    <row r="28" spans="1:27" s="145" customFormat="1" ht="6" customHeight="1">
      <c r="A28" s="165"/>
      <c r="B28" s="136"/>
      <c r="C28" s="136"/>
      <c r="D28" s="136"/>
      <c r="E28" s="136"/>
      <c r="F28" s="136"/>
      <c r="G28" s="136"/>
      <c r="H28" s="257"/>
      <c r="I28" s="257"/>
      <c r="J28" s="136"/>
      <c r="K28" s="136"/>
      <c r="L28" s="136"/>
      <c r="M28" s="136"/>
      <c r="N28" s="136"/>
      <c r="O28" s="136"/>
      <c r="P28" s="136"/>
      <c r="Q28" s="136"/>
      <c r="R28" s="136"/>
      <c r="S28" s="136"/>
      <c r="T28" s="136"/>
      <c r="U28" s="136"/>
      <c r="V28" s="136"/>
      <c r="W28" s="136"/>
      <c r="X28" s="136"/>
    </row>
    <row r="29" spans="1:27" s="145" customFormat="1">
      <c r="A29" s="160" t="s">
        <v>522</v>
      </c>
      <c r="B29" s="258">
        <v>-0.115</v>
      </c>
      <c r="C29" s="258">
        <v>0.17073170731707318</v>
      </c>
      <c r="D29" s="258">
        <v>0.08</v>
      </c>
      <c r="E29" s="258">
        <v>0.11700000000000001</v>
      </c>
      <c r="F29" s="258">
        <v>5.5E-2</v>
      </c>
      <c r="G29" s="258">
        <v>0.115</v>
      </c>
      <c r="H29" s="258">
        <v>0.21299999999999999</v>
      </c>
      <c r="I29" s="258">
        <v>0.3</v>
      </c>
      <c r="J29" s="258">
        <v>0.314</v>
      </c>
      <c r="K29" s="258">
        <v>0.23899999999999999</v>
      </c>
      <c r="L29" s="258">
        <v>0.36499999999999999</v>
      </c>
      <c r="M29" s="258">
        <v>0.23200000000000001</v>
      </c>
      <c r="N29" s="258">
        <v>0.14199999999999999</v>
      </c>
      <c r="O29" s="258">
        <v>4.9892933618843699E-2</v>
      </c>
      <c r="P29" s="258">
        <v>0.183</v>
      </c>
      <c r="Q29" s="331">
        <v>4.8000000000000001E-2</v>
      </c>
      <c r="R29" s="331">
        <v>-2.3E-2</v>
      </c>
      <c r="S29" s="331">
        <v>-2.7E-2</v>
      </c>
      <c r="T29" s="331">
        <v>-1.2999999999999999E-2</v>
      </c>
      <c r="U29" s="331">
        <v>-4.0000000000000001E-3</v>
      </c>
      <c r="V29" s="331">
        <v>-8.1000000000000003E-2</v>
      </c>
      <c r="W29" s="331">
        <v>-3.1E-2</v>
      </c>
      <c r="X29" s="331">
        <v>-8.8999999999999996E-2</v>
      </c>
      <c r="Y29" s="274"/>
      <c r="Z29" s="274"/>
      <c r="AA29" s="274"/>
    </row>
    <row r="30" spans="1:27" s="145" customFormat="1" ht="14.5" hidden="1">
      <c r="A30" s="298" t="s">
        <v>586</v>
      </c>
      <c r="B30" s="297" t="s">
        <v>476</v>
      </c>
      <c r="C30" s="297" t="s">
        <v>476</v>
      </c>
      <c r="D30" s="297" t="s">
        <v>476</v>
      </c>
      <c r="E30" s="297" t="s">
        <v>476</v>
      </c>
      <c r="F30" s="297" t="s">
        <v>476</v>
      </c>
      <c r="G30" s="296">
        <v>9.8110551676187985E-2</v>
      </c>
      <c r="H30" s="296">
        <v>0.19614283576755898</v>
      </c>
      <c r="I30" s="296">
        <v>0.26163284638275375</v>
      </c>
      <c r="J30" s="296">
        <v>0.274927220322289</v>
      </c>
      <c r="K30" s="296">
        <v>0.2108932761682083</v>
      </c>
      <c r="L30" s="296">
        <v>0.30687409998994686</v>
      </c>
      <c r="M30" s="296">
        <v>0.16557818664194146</v>
      </c>
      <c r="N30" s="296">
        <v>9.2950887864391429E-2</v>
      </c>
      <c r="O30" s="296">
        <v>2.2153725554501902E-2</v>
      </c>
      <c r="P30" s="296">
        <v>0.13544304381586181</v>
      </c>
      <c r="Q30" s="296">
        <v>5.6000000000000001E-2</v>
      </c>
      <c r="R30" s="258"/>
      <c r="S30" s="258"/>
      <c r="T30" s="319"/>
      <c r="U30" s="319"/>
      <c r="V30" s="319"/>
      <c r="W30" s="319"/>
      <c r="X30" s="319"/>
    </row>
    <row r="31" spans="1:27" s="145" customFormat="1" ht="14.5" hidden="1">
      <c r="A31" s="298" t="s">
        <v>589</v>
      </c>
      <c r="B31" s="142" t="s">
        <v>476</v>
      </c>
      <c r="C31" s="142" t="s">
        <v>476</v>
      </c>
      <c r="D31" s="142" t="s">
        <v>476</v>
      </c>
      <c r="E31" s="142" t="s">
        <v>476</v>
      </c>
      <c r="F31" s="142" t="s">
        <v>476</v>
      </c>
      <c r="G31" s="142" t="s">
        <v>476</v>
      </c>
      <c r="H31" s="142" t="s">
        <v>476</v>
      </c>
      <c r="I31" s="142" t="s">
        <v>476</v>
      </c>
      <c r="J31" s="142" t="s">
        <v>476</v>
      </c>
      <c r="K31" s="142" t="s">
        <v>476</v>
      </c>
      <c r="L31" s="142" t="s">
        <v>476</v>
      </c>
      <c r="M31" s="142" t="s">
        <v>476</v>
      </c>
      <c r="N31" s="142" t="s">
        <v>476</v>
      </c>
      <c r="O31" s="142" t="s">
        <v>476</v>
      </c>
      <c r="P31" s="142" t="s">
        <v>476</v>
      </c>
      <c r="Q31" s="142" t="s">
        <v>476</v>
      </c>
      <c r="R31" s="142"/>
      <c r="S31" s="142"/>
      <c r="T31" s="325" t="s">
        <v>584</v>
      </c>
      <c r="U31" s="325" t="s">
        <v>584</v>
      </c>
      <c r="V31" s="325"/>
      <c r="W31" s="325"/>
      <c r="X31" s="325"/>
    </row>
    <row r="32" spans="1:27" s="145" customFormat="1" ht="14.5">
      <c r="A32" s="130" t="s">
        <v>510</v>
      </c>
      <c r="B32" s="260">
        <v>0.159</v>
      </c>
      <c r="C32" s="260">
        <v>0.313</v>
      </c>
      <c r="D32" s="260">
        <v>9.9000000000000005E-2</v>
      </c>
      <c r="E32" s="260">
        <v>0.124</v>
      </c>
      <c r="F32" s="260">
        <v>0.16700000000000001</v>
      </c>
      <c r="G32" s="260">
        <v>9.9000000000000005E-2</v>
      </c>
      <c r="H32" s="261">
        <v>0.184</v>
      </c>
      <c r="I32" s="261">
        <v>0.254</v>
      </c>
      <c r="J32" s="260">
        <v>0.23899999999999999</v>
      </c>
      <c r="K32" s="260">
        <v>0.19700000000000001</v>
      </c>
      <c r="L32" s="260">
        <v>0.30299999999999999</v>
      </c>
      <c r="M32" s="260">
        <v>0.161</v>
      </c>
      <c r="N32" s="260">
        <v>7.3999999999999996E-2</v>
      </c>
      <c r="O32" s="260">
        <v>3.4261241970021415E-2</v>
      </c>
      <c r="P32" s="260">
        <v>0.13154037346249442</v>
      </c>
      <c r="Q32" s="293" t="s">
        <v>476</v>
      </c>
      <c r="R32" s="293" t="s">
        <v>476</v>
      </c>
      <c r="S32" s="293" t="s">
        <v>476</v>
      </c>
      <c r="T32" s="293" t="s">
        <v>476</v>
      </c>
      <c r="U32" s="293" t="s">
        <v>476</v>
      </c>
      <c r="V32" s="293" t="s">
        <v>476</v>
      </c>
      <c r="W32" s="293" t="s">
        <v>476</v>
      </c>
      <c r="X32" s="293" t="s">
        <v>476</v>
      </c>
    </row>
    <row r="33" spans="1:25" s="145" customFormat="1">
      <c r="A33" s="130"/>
      <c r="B33" s="260"/>
      <c r="C33" s="260"/>
      <c r="D33" s="260"/>
      <c r="E33" s="260"/>
      <c r="F33" s="260"/>
      <c r="G33" s="260"/>
      <c r="H33" s="261"/>
      <c r="I33" s="261"/>
      <c r="J33" s="260"/>
      <c r="K33" s="260"/>
      <c r="L33" s="260"/>
      <c r="M33" s="260"/>
      <c r="N33" s="260"/>
      <c r="Q33" s="260"/>
      <c r="R33" s="260"/>
      <c r="S33" s="260"/>
      <c r="T33" s="136"/>
      <c r="U33" s="136"/>
      <c r="V33" s="136"/>
      <c r="W33" s="136"/>
      <c r="X33" s="136"/>
      <c r="Y33" s="274"/>
    </row>
    <row r="34" spans="1:25" s="145" customFormat="1">
      <c r="A34" s="160" t="s">
        <v>575</v>
      </c>
      <c r="B34" s="258" t="s">
        <v>476</v>
      </c>
      <c r="C34" s="258" t="s">
        <v>476</v>
      </c>
      <c r="D34" s="258" t="s">
        <v>476</v>
      </c>
      <c r="E34" s="258" t="s">
        <v>476</v>
      </c>
      <c r="F34" s="258" t="s">
        <v>476</v>
      </c>
      <c r="G34" s="258">
        <v>3.6035313402840066E-2</v>
      </c>
      <c r="H34" s="258">
        <v>8.2000000000000003E-2</v>
      </c>
      <c r="I34" s="258">
        <v>3.5999999999999997E-2</v>
      </c>
      <c r="J34" s="299">
        <v>8.9999999999999993E-3</v>
      </c>
      <c r="K34" s="258">
        <v>3.9E-2</v>
      </c>
      <c r="L34" s="258">
        <v>2.4E-2</v>
      </c>
      <c r="M34" s="258">
        <v>1.9E-2</v>
      </c>
      <c r="N34" s="258">
        <v>-2.7E-2</v>
      </c>
      <c r="O34" s="258">
        <v>4.0000000000000001E-3</v>
      </c>
      <c r="P34" s="258">
        <v>5.0000000000000001E-3</v>
      </c>
      <c r="Q34" s="137">
        <v>-6.0999999999999999E-2</v>
      </c>
      <c r="R34" s="137">
        <v>-1.7000000000000001E-2</v>
      </c>
      <c r="S34" s="137">
        <v>-1.2E-2</v>
      </c>
      <c r="T34" s="137">
        <v>4.4999999999999998E-2</v>
      </c>
      <c r="U34" s="137">
        <v>-0.01</v>
      </c>
      <c r="V34" s="137">
        <v>-5.2999999999999999E-2</v>
      </c>
      <c r="W34" s="137">
        <v>2.139423076923077E-2</v>
      </c>
      <c r="X34" s="137">
        <v>-1.4E-2</v>
      </c>
    </row>
    <row r="35" spans="1:25" s="145" customFormat="1">
      <c r="A35" s="160" t="s">
        <v>576</v>
      </c>
      <c r="B35" s="258" t="s">
        <v>476</v>
      </c>
      <c r="C35" s="258" t="s">
        <v>476</v>
      </c>
      <c r="D35" s="258" t="s">
        <v>476</v>
      </c>
      <c r="E35" s="258" t="s">
        <v>476</v>
      </c>
      <c r="F35" s="258" t="s">
        <v>476</v>
      </c>
      <c r="G35" s="258" t="s">
        <v>476</v>
      </c>
      <c r="H35" s="258" t="s">
        <v>476</v>
      </c>
      <c r="I35" s="258" t="s">
        <v>476</v>
      </c>
      <c r="J35" s="258" t="s">
        <v>476</v>
      </c>
      <c r="K35" s="258" t="s">
        <v>476</v>
      </c>
      <c r="L35" s="258" t="s">
        <v>476</v>
      </c>
      <c r="M35" s="258" t="s">
        <v>476</v>
      </c>
      <c r="N35" s="258" t="s">
        <v>476</v>
      </c>
      <c r="O35" s="142" t="s">
        <v>476</v>
      </c>
      <c r="P35" s="142" t="s">
        <v>476</v>
      </c>
      <c r="Q35" s="142" t="s">
        <v>476</v>
      </c>
      <c r="R35" s="142" t="s">
        <v>476</v>
      </c>
      <c r="S35" s="142" t="s">
        <v>476</v>
      </c>
      <c r="T35" s="142" t="s">
        <v>476</v>
      </c>
      <c r="U35" s="142" t="s">
        <v>476</v>
      </c>
      <c r="V35" s="142" t="s">
        <v>476</v>
      </c>
      <c r="W35" s="142" t="s">
        <v>476</v>
      </c>
      <c r="X35" s="142" t="s">
        <v>476</v>
      </c>
    </row>
    <row r="36" spans="1:25" s="145" customFormat="1">
      <c r="A36" s="130" t="s">
        <v>611</v>
      </c>
      <c r="B36" s="260">
        <v>5.5E-2</v>
      </c>
      <c r="C36" s="260">
        <v>7.9427083333333329E-2</v>
      </c>
      <c r="D36" s="260">
        <v>2.5999999999999999E-2</v>
      </c>
      <c r="E36" s="260">
        <v>3.4000000000000002E-2</v>
      </c>
      <c r="F36" s="260">
        <v>4.8000000000000001E-2</v>
      </c>
      <c r="G36" s="260">
        <v>-1.4999999999999999E-2</v>
      </c>
      <c r="H36" s="261">
        <v>3.5000000000000003E-2</v>
      </c>
      <c r="I36" s="261">
        <v>-4.2999999999999997E-2</v>
      </c>
      <c r="J36" s="260">
        <v>-6.0999999999999999E-2</v>
      </c>
      <c r="K36" s="260">
        <v>-2.4E-2</v>
      </c>
      <c r="L36" s="260">
        <v>-6.4000000000000001E-2</v>
      </c>
      <c r="M36" s="260">
        <v>-5.9464169026355915E-2</v>
      </c>
      <c r="N36" s="260">
        <v>-7.0999999999999994E-2</v>
      </c>
      <c r="O36" s="260">
        <v>-4.6910055068325518E-2</v>
      </c>
      <c r="P36" s="260">
        <v>-6.0052781817202562E-2</v>
      </c>
      <c r="Q36" s="260">
        <v>-6.7000000000000004E-2</v>
      </c>
      <c r="R36" s="260">
        <v>-1.6E-2</v>
      </c>
      <c r="S36" s="260">
        <v>-1.2999999999999999E-2</v>
      </c>
      <c r="T36" s="260">
        <v>3.5999999999999997E-2</v>
      </c>
      <c r="U36" s="260">
        <v>-1.4999999999999999E-2</v>
      </c>
      <c r="V36" s="260">
        <v>5.1999999999999998E-2</v>
      </c>
      <c r="W36" s="260">
        <v>1.947600278228611E-2</v>
      </c>
      <c r="X36" s="260">
        <v>-1.4E-2</v>
      </c>
    </row>
    <row r="37" spans="1:25" s="145" customFormat="1">
      <c r="A37" s="130" t="s">
        <v>518</v>
      </c>
      <c r="B37" s="260">
        <v>7.0999999999999994E-2</v>
      </c>
      <c r="C37" s="260">
        <v>5.8268229166666664E-2</v>
      </c>
      <c r="D37" s="260">
        <v>3.6999999999999998E-2</v>
      </c>
      <c r="E37" s="260">
        <v>0.02</v>
      </c>
      <c r="F37" s="260">
        <v>4.4999999999999998E-2</v>
      </c>
      <c r="G37" s="260">
        <v>0.18099999999999999</v>
      </c>
      <c r="H37" s="261">
        <v>5.5E-2</v>
      </c>
      <c r="I37" s="261">
        <v>-2.5000000000000001E-2</v>
      </c>
      <c r="J37" s="260">
        <v>-6.3E-2</v>
      </c>
      <c r="K37" s="260">
        <v>2.5999999999999999E-2</v>
      </c>
      <c r="L37" s="260">
        <v>-7.1999999999999995E-2</v>
      </c>
      <c r="M37" s="260">
        <v>-1.426922239163581</v>
      </c>
      <c r="N37" s="260">
        <v>-0.11899999999999999</v>
      </c>
      <c r="O37" s="260">
        <v>-0.58392820722006933</v>
      </c>
      <c r="P37" s="260">
        <v>-0.55345505466688205</v>
      </c>
      <c r="Q37" s="260">
        <v>-9.9000000000000005E-2</v>
      </c>
      <c r="R37" s="260">
        <v>2E-3</v>
      </c>
      <c r="S37" s="260">
        <v>0</v>
      </c>
      <c r="T37" s="260">
        <v>-1.9E-2</v>
      </c>
      <c r="U37" s="260">
        <v>-0.03</v>
      </c>
      <c r="V37" s="260">
        <v>8.9999999999999993E-3</v>
      </c>
      <c r="W37" s="260">
        <v>2.0403431486204496E-2</v>
      </c>
      <c r="X37" s="260">
        <v>6.0000000000000001E-3</v>
      </c>
    </row>
    <row r="38" spans="1:25" s="145" customFormat="1">
      <c r="A38" s="130"/>
      <c r="B38" s="260"/>
      <c r="C38" s="260"/>
      <c r="D38" s="260"/>
      <c r="E38" s="260"/>
      <c r="F38" s="260"/>
      <c r="G38" s="260"/>
      <c r="H38" s="261"/>
      <c r="I38" s="261"/>
      <c r="J38" s="260"/>
      <c r="K38" s="260"/>
      <c r="L38" s="260"/>
      <c r="M38" s="260"/>
      <c r="N38" s="260"/>
      <c r="Q38" s="260"/>
      <c r="R38" s="260"/>
      <c r="S38" s="260"/>
      <c r="T38" s="136"/>
      <c r="U38" s="136"/>
      <c r="V38" s="136"/>
      <c r="W38" s="136"/>
      <c r="X38" s="136"/>
    </row>
    <row r="39" spans="1:25" s="145" customFormat="1" ht="14.5">
      <c r="A39" s="135" t="s">
        <v>483</v>
      </c>
      <c r="B39" s="136">
        <v>-777</v>
      </c>
      <c r="C39" s="136">
        <v>-1697</v>
      </c>
      <c r="D39" s="136">
        <v>-1392</v>
      </c>
      <c r="E39" s="136">
        <v>-2059</v>
      </c>
      <c r="F39" s="136">
        <v>-2059</v>
      </c>
      <c r="G39" s="136">
        <v>-1107</v>
      </c>
      <c r="H39" s="257">
        <v>-1636</v>
      </c>
      <c r="I39" s="257">
        <v>546</v>
      </c>
      <c r="J39" s="136">
        <v>1482</v>
      </c>
      <c r="K39" s="136">
        <v>1482</v>
      </c>
      <c r="L39" s="136">
        <v>2516</v>
      </c>
      <c r="M39" s="136">
        <v>2229</v>
      </c>
      <c r="N39" s="136">
        <v>3328</v>
      </c>
      <c r="O39" s="136">
        <v>4976</v>
      </c>
      <c r="P39" s="136">
        <v>4976</v>
      </c>
      <c r="Q39" s="136">
        <v>548.82500000000005</v>
      </c>
      <c r="R39" s="136">
        <v>-96</v>
      </c>
      <c r="S39" s="136">
        <v>1465</v>
      </c>
      <c r="T39" s="136">
        <v>1113</v>
      </c>
      <c r="U39" s="136">
        <v>1113</v>
      </c>
      <c r="V39" s="136">
        <v>1885</v>
      </c>
      <c r="W39" s="136">
        <v>1075</v>
      </c>
      <c r="X39" s="136">
        <v>2294</v>
      </c>
    </row>
    <row r="40" spans="1:25" s="145" customFormat="1">
      <c r="A40" s="135" t="s">
        <v>524</v>
      </c>
      <c r="B40" s="193">
        <v>-0.6</v>
      </c>
      <c r="C40" s="193">
        <v>-1.2</v>
      </c>
      <c r="D40" s="193">
        <v>-1.1000000000000001</v>
      </c>
      <c r="E40" s="193">
        <v>-2.1</v>
      </c>
      <c r="F40" s="193">
        <v>-2.1</v>
      </c>
      <c r="G40" s="193">
        <v>-1.4</v>
      </c>
      <c r="H40" s="191">
        <v>-2.2999999999999998</v>
      </c>
      <c r="I40" s="191">
        <v>1.2</v>
      </c>
      <c r="J40" s="193">
        <v>8.6</v>
      </c>
      <c r="K40" s="193">
        <v>8.6</v>
      </c>
      <c r="L40" s="193">
        <v>-24.4</v>
      </c>
      <c r="M40" s="193">
        <v>-3.9</v>
      </c>
      <c r="N40" s="193">
        <v>-4.5</v>
      </c>
      <c r="O40" s="193">
        <v>-6.6346666666666669</v>
      </c>
      <c r="P40" s="193">
        <v>-6.6346666666666669</v>
      </c>
      <c r="Q40" s="191">
        <v>-0.7</v>
      </c>
      <c r="R40" s="191">
        <v>0.2</v>
      </c>
      <c r="S40" s="191">
        <v>-4.5999999999999996</v>
      </c>
      <c r="T40" s="191">
        <v>13.6</v>
      </c>
      <c r="U40" s="191">
        <v>13.6</v>
      </c>
      <c r="V40" s="191">
        <v>11.2</v>
      </c>
      <c r="W40" s="191">
        <v>3.2</v>
      </c>
      <c r="X40" s="191">
        <v>7.1</v>
      </c>
    </row>
    <row r="41" spans="1:25" s="145" customFormat="1" ht="14.5">
      <c r="A41" s="135" t="s">
        <v>548</v>
      </c>
      <c r="B41" s="137">
        <v>0.1454684567965695</v>
      </c>
      <c r="C41" s="137">
        <v>0.15293790804278373</v>
      </c>
      <c r="D41" s="137">
        <v>0.14000000000000001</v>
      </c>
      <c r="E41" s="137">
        <v>9.9000000000000005E-2</v>
      </c>
      <c r="F41" s="137">
        <v>9.9000000000000005E-2</v>
      </c>
      <c r="G41" s="137">
        <v>6.6000000000000003E-2</v>
      </c>
      <c r="H41" s="258">
        <v>5.7000000000000002E-2</v>
      </c>
      <c r="I41" s="258">
        <v>2.4E-2</v>
      </c>
      <c r="J41" s="137">
        <v>-1.2E-2</v>
      </c>
      <c r="K41" s="137">
        <v>-1.2E-2</v>
      </c>
      <c r="L41" s="137">
        <v>-4.1000000000000002E-2</v>
      </c>
      <c r="M41" s="137">
        <v>-9.8128708352350519E-2</v>
      </c>
      <c r="N41" s="137">
        <v>-0.126</v>
      </c>
      <c r="O41" s="137">
        <v>-0.14753973353116853</v>
      </c>
      <c r="P41" s="137">
        <v>-0.14753973353116853</v>
      </c>
      <c r="Q41" s="142" t="s">
        <v>476</v>
      </c>
      <c r="R41" s="142" t="s">
        <v>476</v>
      </c>
      <c r="S41" s="142" t="s">
        <v>476</v>
      </c>
      <c r="T41" s="142" t="s">
        <v>476</v>
      </c>
      <c r="U41" s="142" t="s">
        <v>476</v>
      </c>
      <c r="V41" s="142" t="s">
        <v>476</v>
      </c>
      <c r="W41" s="142" t="s">
        <v>476</v>
      </c>
      <c r="X41" s="142" t="s">
        <v>476</v>
      </c>
    </row>
    <row r="42" spans="1:25" s="145" customFormat="1">
      <c r="A42" s="135"/>
      <c r="B42" s="137"/>
      <c r="C42" s="137"/>
      <c r="D42" s="137"/>
      <c r="E42" s="137"/>
      <c r="F42" s="136"/>
      <c r="G42" s="136"/>
      <c r="H42" s="258"/>
      <c r="I42" s="258"/>
      <c r="J42" s="137"/>
      <c r="K42" s="137"/>
      <c r="L42" s="137"/>
      <c r="M42" s="137"/>
      <c r="N42" s="137"/>
      <c r="Q42" s="137"/>
      <c r="R42" s="137"/>
      <c r="S42" s="137"/>
      <c r="T42" s="136"/>
      <c r="U42" s="136"/>
      <c r="V42" s="136"/>
      <c r="W42" s="136"/>
      <c r="X42" s="136"/>
    </row>
    <row r="43" spans="1:25" s="145" customFormat="1" ht="14.5">
      <c r="A43" s="287" t="s">
        <v>577</v>
      </c>
      <c r="B43" s="225" t="s">
        <v>476</v>
      </c>
      <c r="C43" s="225" t="s">
        <v>476</v>
      </c>
      <c r="D43" s="225" t="s">
        <v>476</v>
      </c>
      <c r="E43" s="225" t="s">
        <v>476</v>
      </c>
      <c r="F43" s="270" t="s">
        <v>290</v>
      </c>
      <c r="G43" s="225">
        <v>4424</v>
      </c>
      <c r="H43" s="225">
        <v>4938</v>
      </c>
      <c r="I43" s="225">
        <v>5302</v>
      </c>
      <c r="J43" s="225">
        <v>5875.6</v>
      </c>
      <c r="K43" s="270" t="s">
        <v>290</v>
      </c>
      <c r="L43" s="225">
        <v>6022</v>
      </c>
      <c r="M43" s="225">
        <v>4952</v>
      </c>
      <c r="N43" s="225">
        <v>5013</v>
      </c>
      <c r="O43" s="225">
        <v>4843</v>
      </c>
      <c r="P43" s="270" t="s">
        <v>290</v>
      </c>
      <c r="Q43" s="144">
        <v>4850.235999999999</v>
      </c>
      <c r="R43" s="144">
        <v>4710</v>
      </c>
      <c r="S43" s="225">
        <v>4764</v>
      </c>
      <c r="T43" s="225">
        <v>4757</v>
      </c>
      <c r="U43" s="270" t="s">
        <v>290</v>
      </c>
      <c r="V43" s="225">
        <v>4651</v>
      </c>
      <c r="W43" s="225">
        <v>4250</v>
      </c>
      <c r="X43" s="225">
        <v>4303</v>
      </c>
    </row>
    <row r="44" spans="1:25" s="145" customFormat="1" ht="14.5">
      <c r="A44" s="287" t="s">
        <v>578</v>
      </c>
      <c r="B44" s="225" t="s">
        <v>476</v>
      </c>
      <c r="C44" s="225" t="s">
        <v>476</v>
      </c>
      <c r="D44" s="225" t="s">
        <v>476</v>
      </c>
      <c r="E44" s="225" t="s">
        <v>476</v>
      </c>
      <c r="F44" s="270" t="s">
        <v>290</v>
      </c>
      <c r="G44" s="225">
        <v>359.4</v>
      </c>
      <c r="H44" s="225">
        <v>611</v>
      </c>
      <c r="I44" s="225">
        <v>1126</v>
      </c>
      <c r="J44" s="225">
        <v>1442.5</v>
      </c>
      <c r="K44" s="270" t="s">
        <v>290</v>
      </c>
      <c r="L44" s="225">
        <v>1621</v>
      </c>
      <c r="M44" s="225">
        <v>1679</v>
      </c>
      <c r="N44" s="225">
        <v>1651</v>
      </c>
      <c r="O44" s="225">
        <v>1659</v>
      </c>
      <c r="P44" s="270" t="s">
        <v>290</v>
      </c>
      <c r="Q44" s="225">
        <v>1624.3</v>
      </c>
      <c r="R44" s="225">
        <v>1484</v>
      </c>
      <c r="S44" s="225">
        <v>1545</v>
      </c>
      <c r="T44" s="225">
        <v>1590</v>
      </c>
      <c r="U44" s="270" t="s">
        <v>290</v>
      </c>
      <c r="V44" s="225">
        <v>1550</v>
      </c>
      <c r="W44" s="225" t="s">
        <v>290</v>
      </c>
      <c r="X44" s="225" t="s">
        <v>290</v>
      </c>
    </row>
    <row r="45" spans="1:25" s="264" customFormat="1" ht="14.5">
      <c r="A45" s="288" t="s">
        <v>554</v>
      </c>
      <c r="B45" s="270" t="s">
        <v>476</v>
      </c>
      <c r="C45" s="270" t="s">
        <v>476</v>
      </c>
      <c r="D45" s="270" t="s">
        <v>476</v>
      </c>
      <c r="E45" s="270" t="s">
        <v>476</v>
      </c>
      <c r="F45" s="263" t="s">
        <v>290</v>
      </c>
      <c r="G45" s="263">
        <f t="shared" ref="G45:R45" si="4">SUM(G43:G44)</f>
        <v>4783.3999999999996</v>
      </c>
      <c r="H45" s="263">
        <f t="shared" si="4"/>
        <v>5549</v>
      </c>
      <c r="I45" s="263">
        <f t="shared" si="4"/>
        <v>6428</v>
      </c>
      <c r="J45" s="263">
        <f t="shared" si="4"/>
        <v>7318.1</v>
      </c>
      <c r="K45" s="263" t="s">
        <v>290</v>
      </c>
      <c r="L45" s="263">
        <f t="shared" si="4"/>
        <v>7643</v>
      </c>
      <c r="M45" s="263">
        <f>SUM(M43:M44)</f>
        <v>6631</v>
      </c>
      <c r="N45" s="263">
        <f t="shared" si="4"/>
        <v>6664</v>
      </c>
      <c r="O45" s="263">
        <f t="shared" si="4"/>
        <v>6502</v>
      </c>
      <c r="P45" s="263" t="s">
        <v>290</v>
      </c>
      <c r="Q45" s="263">
        <f t="shared" si="4"/>
        <v>6474.5359999999991</v>
      </c>
      <c r="R45" s="263">
        <f t="shared" si="4"/>
        <v>6194</v>
      </c>
      <c r="S45" s="270">
        <v>6309</v>
      </c>
      <c r="T45" s="270">
        <v>6347</v>
      </c>
      <c r="U45" s="263" t="s">
        <v>290</v>
      </c>
      <c r="V45" s="263">
        <v>6201</v>
      </c>
      <c r="W45" s="263">
        <f>W43</f>
        <v>4250</v>
      </c>
      <c r="X45" s="263">
        <v>4303</v>
      </c>
    </row>
    <row r="46" spans="1:25" s="145" customFormat="1">
      <c r="A46" s="135"/>
      <c r="B46" s="289"/>
      <c r="C46" s="289"/>
      <c r="D46" s="289"/>
      <c r="E46" s="289"/>
      <c r="F46" s="289"/>
      <c r="G46" s="289"/>
      <c r="H46" s="289"/>
      <c r="I46" s="289"/>
      <c r="J46" s="289"/>
      <c r="K46" s="289"/>
      <c r="L46" s="289"/>
      <c r="M46" s="289"/>
      <c r="N46" s="289"/>
      <c r="O46" s="289"/>
      <c r="P46" s="289"/>
      <c r="Q46" s="137"/>
      <c r="R46" s="137"/>
      <c r="S46" s="137"/>
      <c r="T46" s="136"/>
      <c r="U46" s="136"/>
      <c r="V46" s="136"/>
      <c r="W46" s="136"/>
      <c r="X46" s="136"/>
    </row>
    <row r="47" spans="1:25" s="145" customFormat="1" ht="14.5">
      <c r="A47" s="160" t="s">
        <v>555</v>
      </c>
      <c r="B47" s="225" t="s">
        <v>476</v>
      </c>
      <c r="C47" s="225" t="s">
        <v>476</v>
      </c>
      <c r="D47" s="225" t="s">
        <v>476</v>
      </c>
      <c r="E47" s="225" t="s">
        <v>476</v>
      </c>
      <c r="F47" s="225" t="s">
        <v>476</v>
      </c>
      <c r="G47" s="225" t="s">
        <v>476</v>
      </c>
      <c r="H47" s="194">
        <v>23.8</v>
      </c>
      <c r="I47" s="194">
        <v>22.5</v>
      </c>
      <c r="J47" s="194">
        <v>18.899999999999999</v>
      </c>
      <c r="K47" s="194">
        <v>21.9</v>
      </c>
      <c r="L47" s="194">
        <v>24.6</v>
      </c>
      <c r="M47" s="194">
        <v>19.8</v>
      </c>
      <c r="N47" s="194">
        <v>25.5</v>
      </c>
      <c r="O47" s="145">
        <v>22.4</v>
      </c>
      <c r="P47" s="194">
        <v>23.11</v>
      </c>
      <c r="Q47" s="194">
        <v>23.3</v>
      </c>
      <c r="R47" s="194">
        <v>21.4</v>
      </c>
      <c r="S47" s="194">
        <v>18.100000000000001</v>
      </c>
      <c r="T47" s="194">
        <v>21.6</v>
      </c>
      <c r="U47" s="194">
        <v>21.3</v>
      </c>
      <c r="V47" s="194">
        <v>24.6</v>
      </c>
      <c r="W47" s="194">
        <v>23.4</v>
      </c>
      <c r="X47" s="194">
        <v>22.8</v>
      </c>
    </row>
    <row r="48" spans="1:25" s="145" customFormat="1" ht="14.5">
      <c r="A48" s="160" t="s">
        <v>556</v>
      </c>
      <c r="B48" s="225" t="s">
        <v>476</v>
      </c>
      <c r="C48" s="225" t="s">
        <v>476</v>
      </c>
      <c r="D48" s="225" t="s">
        <v>476</v>
      </c>
      <c r="E48" s="225" t="s">
        <v>476</v>
      </c>
      <c r="F48" s="225" t="s">
        <v>476</v>
      </c>
      <c r="G48" s="225" t="s">
        <v>476</v>
      </c>
      <c r="H48" s="194">
        <v>22.9</v>
      </c>
      <c r="I48" s="194">
        <v>20.8</v>
      </c>
      <c r="J48" s="194">
        <v>22.8</v>
      </c>
      <c r="K48" s="194">
        <v>21.3</v>
      </c>
      <c r="L48" s="194">
        <v>20.3</v>
      </c>
      <c r="M48" s="194">
        <v>16.899999999999999</v>
      </c>
      <c r="N48" s="194">
        <v>17.100000000000001</v>
      </c>
      <c r="O48" s="145">
        <v>22.2</v>
      </c>
      <c r="P48" s="194">
        <v>19.399999999999999</v>
      </c>
      <c r="Q48" s="194">
        <v>21.6</v>
      </c>
      <c r="R48" s="194">
        <v>15.6</v>
      </c>
      <c r="S48" s="194">
        <v>16.100000000000001</v>
      </c>
      <c r="T48" s="194">
        <v>20.5</v>
      </c>
      <c r="U48" s="194">
        <v>18.8</v>
      </c>
      <c r="V48" s="194">
        <v>22</v>
      </c>
      <c r="W48" s="194">
        <v>21.8</v>
      </c>
      <c r="X48" s="194">
        <v>18.600000000000001</v>
      </c>
    </row>
    <row r="49" spans="1:24" s="145" customFormat="1" ht="14.5">
      <c r="A49" s="160" t="s">
        <v>557</v>
      </c>
      <c r="B49" s="225" t="s">
        <v>476</v>
      </c>
      <c r="C49" s="225" t="s">
        <v>476</v>
      </c>
      <c r="D49" s="225" t="s">
        <v>476</v>
      </c>
      <c r="E49" s="225" t="s">
        <v>476</v>
      </c>
      <c r="F49" s="225" t="s">
        <v>476</v>
      </c>
      <c r="G49" s="225" t="s">
        <v>476</v>
      </c>
      <c r="H49" s="194">
        <v>20.399999999999999</v>
      </c>
      <c r="I49" s="194">
        <v>19.2</v>
      </c>
      <c r="J49" s="194">
        <v>21.6</v>
      </c>
      <c r="K49" s="194">
        <v>20.3</v>
      </c>
      <c r="L49" s="194">
        <v>20.2</v>
      </c>
      <c r="M49" s="194">
        <v>22</v>
      </c>
      <c r="N49" s="194">
        <v>20.8</v>
      </c>
      <c r="O49" s="145">
        <v>21.9</v>
      </c>
      <c r="P49" s="194">
        <v>21.2</v>
      </c>
      <c r="Q49" s="194">
        <v>18.899999999999999</v>
      </c>
      <c r="R49" s="194">
        <v>20.5</v>
      </c>
      <c r="S49" s="194">
        <v>16.399999999999999</v>
      </c>
      <c r="T49" s="194">
        <v>20.8</v>
      </c>
      <c r="U49" s="194">
        <v>19.2</v>
      </c>
      <c r="V49" s="194">
        <v>19</v>
      </c>
      <c r="W49" s="194">
        <v>20.6</v>
      </c>
      <c r="X49" s="194">
        <v>18.399999999999999</v>
      </c>
    </row>
    <row r="50" spans="1:24" s="145" customFormat="1">
      <c r="A50" s="160" t="s">
        <v>396</v>
      </c>
      <c r="B50" s="194">
        <v>39</v>
      </c>
      <c r="C50" s="194">
        <v>39.200000000000003</v>
      </c>
      <c r="D50" s="194">
        <v>40.1</v>
      </c>
      <c r="E50" s="194">
        <v>40.1</v>
      </c>
      <c r="F50" s="194">
        <v>39.6</v>
      </c>
      <c r="G50" s="194">
        <v>43.5</v>
      </c>
      <c r="H50" s="194">
        <v>44.7</v>
      </c>
      <c r="I50" s="194">
        <v>43.7</v>
      </c>
      <c r="J50" s="194">
        <v>43.9</v>
      </c>
      <c r="K50" s="194">
        <v>44.1</v>
      </c>
      <c r="L50" s="194">
        <v>44.7</v>
      </c>
      <c r="M50" s="194">
        <v>43.3</v>
      </c>
      <c r="N50" s="194">
        <v>44.2</v>
      </c>
      <c r="O50" s="194">
        <v>39.1</v>
      </c>
      <c r="P50" s="145">
        <v>42.8</v>
      </c>
      <c r="Q50" s="194">
        <v>42.2</v>
      </c>
      <c r="R50" s="194">
        <v>42.2</v>
      </c>
      <c r="S50" s="194">
        <v>41.1</v>
      </c>
      <c r="T50" s="194">
        <v>46.3</v>
      </c>
      <c r="U50" s="194">
        <v>43</v>
      </c>
      <c r="V50" s="194">
        <v>43.9</v>
      </c>
      <c r="W50" s="194">
        <v>42.6</v>
      </c>
      <c r="X50" s="194">
        <v>40.299999999999997</v>
      </c>
    </row>
    <row r="51" spans="1:24" s="145" customFormat="1">
      <c r="A51" s="160" t="s">
        <v>471</v>
      </c>
      <c r="B51" s="194">
        <v>67</v>
      </c>
      <c r="C51" s="194">
        <v>67.400000000000006</v>
      </c>
      <c r="D51" s="194">
        <v>65.599999999999994</v>
      </c>
      <c r="E51" s="194">
        <v>67.3</v>
      </c>
      <c r="F51" s="194">
        <v>66.7</v>
      </c>
      <c r="G51" s="194">
        <v>69.7</v>
      </c>
      <c r="H51" s="194">
        <v>68.099999999999994</v>
      </c>
      <c r="I51" s="194">
        <v>67.5</v>
      </c>
      <c r="J51" s="194">
        <v>64.7</v>
      </c>
      <c r="K51" s="194">
        <v>67.5</v>
      </c>
      <c r="L51" s="194">
        <v>66</v>
      </c>
      <c r="M51" s="194">
        <v>65.3</v>
      </c>
      <c r="N51" s="194">
        <v>67.3</v>
      </c>
      <c r="O51" s="194">
        <v>65.8</v>
      </c>
      <c r="P51" s="145">
        <v>66.2</v>
      </c>
      <c r="Q51" s="195">
        <v>65</v>
      </c>
      <c r="R51" s="194">
        <v>66</v>
      </c>
      <c r="S51" s="194">
        <v>66.900000000000006</v>
      </c>
      <c r="T51" s="194">
        <v>62.1</v>
      </c>
      <c r="U51" s="194">
        <v>65</v>
      </c>
      <c r="V51" s="194">
        <v>64.900000000000006</v>
      </c>
      <c r="W51" s="194">
        <v>66.5</v>
      </c>
      <c r="X51" s="194">
        <v>68.7</v>
      </c>
    </row>
    <row r="52" spans="1:24" s="264" customFormat="1">
      <c r="A52" s="262"/>
      <c r="B52" s="263"/>
      <c r="C52" s="263"/>
      <c r="D52" s="263"/>
      <c r="E52" s="263"/>
      <c r="F52" s="263"/>
      <c r="G52" s="263"/>
      <c r="H52" s="263"/>
      <c r="I52" s="263"/>
      <c r="J52" s="263"/>
      <c r="K52" s="263"/>
    </row>
    <row r="53" spans="1:24" s="311" customFormat="1" ht="60.5" customHeight="1">
      <c r="A53" s="345" t="s">
        <v>553</v>
      </c>
      <c r="B53" s="344"/>
      <c r="C53" s="344"/>
      <c r="D53" s="344"/>
      <c r="E53" s="263"/>
      <c r="F53" s="263"/>
      <c r="G53" s="263"/>
      <c r="H53" s="263"/>
      <c r="I53" s="263"/>
      <c r="J53" s="263"/>
      <c r="K53" s="263"/>
    </row>
    <row r="54" spans="1:24" s="312" customFormat="1" ht="38.5" customHeight="1">
      <c r="A54" s="345" t="s">
        <v>567</v>
      </c>
      <c r="B54" s="346"/>
      <c r="C54" s="346"/>
      <c r="D54" s="346"/>
    </row>
    <row r="55" spans="1:24" s="312" customFormat="1" ht="16.5" customHeight="1">
      <c r="A55" s="310" t="s">
        <v>551</v>
      </c>
    </row>
    <row r="56" spans="1:24" s="312" customFormat="1" ht="16.5" customHeight="1">
      <c r="A56" s="310" t="s">
        <v>568</v>
      </c>
    </row>
    <row r="57" spans="1:24" s="313" customFormat="1" ht="30" customHeight="1">
      <c r="A57" s="345" t="s">
        <v>558</v>
      </c>
      <c r="B57" s="346"/>
      <c r="C57" s="346"/>
      <c r="D57" s="346"/>
    </row>
    <row r="58" spans="1:24" s="145" customFormat="1"/>
    <row r="59" spans="1:24" s="145" customFormat="1">
      <c r="H59" s="274">
        <f>(H10-C10)/H10</f>
        <v>0.16417179249904737</v>
      </c>
      <c r="I59" s="274">
        <f>(I10-D10)/I10</f>
        <v>0.20737637509429566</v>
      </c>
      <c r="J59" s="274">
        <f t="shared" ref="J59:O59" si="5">(J10-E10)/J10</f>
        <v>0.21564150167943691</v>
      </c>
      <c r="K59" s="274">
        <f t="shared" si="5"/>
        <v>0.1741633885651476</v>
      </c>
      <c r="L59" s="274">
        <f t="shared" si="5"/>
        <v>0.23481535060822448</v>
      </c>
      <c r="M59" s="274">
        <f>(M10-H10)/M10</f>
        <v>0.14185925742579661</v>
      </c>
      <c r="N59" s="274">
        <f>(N10-I10)/N10</f>
        <v>8.504580479916711E-2</v>
      </c>
      <c r="O59" s="274">
        <f t="shared" si="5"/>
        <v>2.1673575119519443E-2</v>
      </c>
      <c r="P59" s="274">
        <f>(P10-K10)/P10</f>
        <v>0.11928683133069277</v>
      </c>
      <c r="Q59" s="274">
        <f>(Q10-L10)/Q10</f>
        <v>4.0267984652737218E-2</v>
      </c>
    </row>
    <row r="60" spans="1:24" s="145" customFormat="1">
      <c r="H60" s="274"/>
    </row>
    <row r="61" spans="1:24" s="145" customFormat="1"/>
    <row r="62" spans="1:24" s="145" customFormat="1"/>
    <row r="63" spans="1:24" s="145" customFormat="1"/>
    <row r="64" spans="1:2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row r="439" s="145" customFormat="1"/>
    <row r="440" s="145" customFormat="1"/>
    <row r="441" s="145" customFormat="1"/>
    <row r="442" s="145" customFormat="1"/>
  </sheetData>
  <mergeCells count="3">
    <mergeCell ref="A53:D53"/>
    <mergeCell ref="A54:D54"/>
    <mergeCell ref="A57:D57"/>
  </mergeCells>
  <phoneticPr fontId="25" type="noConversion"/>
  <pageMargins left="0.7" right="0.7" top="0.75" bottom="0.75" header="0.3" footer="0.3"/>
  <pageSetup scale="4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pageSetUpPr fitToPage="1"/>
  </sheetPr>
  <dimension ref="A1:AG438"/>
  <sheetViews>
    <sheetView showGridLines="0" view="pageBreakPreview" zoomScale="80" zoomScaleNormal="80" zoomScaleSheetLayoutView="80" workbookViewId="0">
      <pane xSplit="1" ySplit="3" topLeftCell="V4" activePane="bottomRight" state="frozen"/>
      <selection activeCell="J7" sqref="J7"/>
      <selection pane="topRight" activeCell="J7" sqref="J7"/>
      <selection pane="bottomLeft" activeCell="J7" sqref="J7"/>
      <selection pane="bottomRight"/>
    </sheetView>
  </sheetViews>
  <sheetFormatPr defaultColWidth="8.81640625" defaultRowHeight="13" outlineLevelCol="1"/>
  <cols>
    <col min="1" max="1" width="57.54296875" style="122" customWidth="1"/>
    <col min="2" max="5" width="10.453125" style="122" hidden="1" customWidth="1" outlineLevel="1"/>
    <col min="6" max="6" width="10.54296875" style="122" hidden="1" customWidth="1" outlineLevel="1" collapsed="1"/>
    <col min="7" max="7" width="10.54296875" style="122" customWidth="1" collapsed="1"/>
    <col min="8" max="19" width="10.54296875" style="122" customWidth="1"/>
    <col min="20" max="20" width="9.54296875" style="122" customWidth="1"/>
    <col min="21" max="24" width="8.81640625" style="122" customWidth="1"/>
    <col min="25" max="25" width="8.54296875" style="122" customWidth="1"/>
    <col min="26" max="26" width="8.81640625" style="122" customWidth="1"/>
    <col min="27" max="30" width="8.81640625" style="122"/>
    <col min="31" max="31" width="10.7265625" style="122" bestFit="1" customWidth="1"/>
    <col min="32" max="16384" width="8.81640625" style="122"/>
  </cols>
  <sheetData>
    <row r="1" spans="1:33" s="207" customFormat="1">
      <c r="A1" s="197" t="s">
        <v>0</v>
      </c>
      <c r="B1" s="197"/>
      <c r="C1" s="197"/>
      <c r="D1" s="197"/>
      <c r="E1" s="197"/>
      <c r="F1" s="197"/>
    </row>
    <row r="2" spans="1:33" s="207" customFormat="1" ht="13.5" thickBot="1">
      <c r="A2" s="199" t="s">
        <v>274</v>
      </c>
      <c r="B2" s="200"/>
      <c r="C2" s="200"/>
      <c r="D2" s="200"/>
      <c r="E2" s="200"/>
      <c r="F2" s="199"/>
      <c r="G2" s="199"/>
      <c r="H2" s="199"/>
      <c r="I2" s="199"/>
      <c r="J2" s="199"/>
      <c r="K2" s="199"/>
      <c r="L2" s="199"/>
      <c r="M2" s="199"/>
      <c r="N2" s="199"/>
      <c r="O2" s="199"/>
      <c r="P2" s="199"/>
      <c r="Q2" s="199"/>
      <c r="R2" s="199"/>
      <c r="S2" s="199"/>
    </row>
    <row r="3" spans="1:33" s="207" customFormat="1" ht="27" thickTop="1" thickBot="1">
      <c r="A3" s="209"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
        <v>458</v>
      </c>
      <c r="U3" s="203" t="s">
        <v>469</v>
      </c>
      <c r="V3" s="203" t="s">
        <v>459</v>
      </c>
      <c r="W3" s="203" t="s">
        <v>488</v>
      </c>
      <c r="X3" s="203" t="s">
        <v>502</v>
      </c>
      <c r="Y3" s="203" t="s">
        <v>505</v>
      </c>
      <c r="Z3" s="203" t="s">
        <v>527</v>
      </c>
      <c r="AA3" s="203" t="s">
        <v>532</v>
      </c>
      <c r="AB3" s="203" t="s">
        <v>583</v>
      </c>
      <c r="AC3" s="203" t="str">
        <f>'3 BS COND Q'!Y3</f>
        <v>30 Sep 2024</v>
      </c>
      <c r="AD3" s="203" t="str">
        <f>'3 BS COND Q'!Z3</f>
        <v>31 Dec 2024</v>
      </c>
      <c r="AE3" s="203" t="str">
        <f>'3 BS COND Q'!AA3</f>
        <v>31 Mar 2025</v>
      </c>
      <c r="AF3" s="203" t="str">
        <f>'3 BS COND Q'!AB3</f>
        <v>30 Jun 2025</v>
      </c>
      <c r="AG3" s="203" t="str">
        <f>'3 BS COND Q'!AC3</f>
        <v>30 Sep 2025</v>
      </c>
    </row>
    <row r="4" spans="1:33" s="145" customFormat="1" ht="13.5" thickTop="1">
      <c r="A4" s="165" t="s">
        <v>75</v>
      </c>
      <c r="B4" s="167">
        <v>0</v>
      </c>
      <c r="C4" s="167">
        <v>0</v>
      </c>
      <c r="D4" s="167">
        <v>0</v>
      </c>
      <c r="E4" s="167">
        <v>0</v>
      </c>
      <c r="F4" s="167">
        <v>0</v>
      </c>
      <c r="G4" s="167">
        <v>3762</v>
      </c>
      <c r="H4" s="167">
        <v>2865</v>
      </c>
      <c r="I4" s="167">
        <v>2510</v>
      </c>
      <c r="J4" s="167">
        <v>2480</v>
      </c>
      <c r="K4" s="167">
        <v>3660</v>
      </c>
      <c r="L4" s="167">
        <v>2580</v>
      </c>
      <c r="M4" s="167">
        <v>1980</v>
      </c>
      <c r="N4" s="167">
        <v>1260</v>
      </c>
      <c r="O4" s="167">
        <v>50</v>
      </c>
      <c r="P4" s="167">
        <v>800</v>
      </c>
      <c r="Q4" s="167">
        <v>800</v>
      </c>
      <c r="R4" s="167">
        <v>800</v>
      </c>
      <c r="S4" s="167">
        <v>800</v>
      </c>
      <c r="T4" s="167">
        <v>150</v>
      </c>
      <c r="U4" s="167">
        <v>150</v>
      </c>
      <c r="V4" s="167">
        <v>650</v>
      </c>
      <c r="W4" s="167">
        <v>950</v>
      </c>
      <c r="X4" s="167">
        <v>997</v>
      </c>
      <c r="Y4" s="167">
        <v>2200</v>
      </c>
      <c r="Z4" s="167">
        <v>4700</v>
      </c>
      <c r="AA4" s="167" t="s">
        <v>290</v>
      </c>
      <c r="AB4" s="167" t="s">
        <v>290</v>
      </c>
      <c r="AC4" s="167">
        <v>600</v>
      </c>
      <c r="AD4" s="167">
        <v>200</v>
      </c>
      <c r="AE4" s="167">
        <v>800</v>
      </c>
      <c r="AF4" s="167" t="s">
        <v>290</v>
      </c>
      <c r="AG4" s="167">
        <v>1800</v>
      </c>
    </row>
    <row r="5" spans="1:33" s="145" customFormat="1" hidden="1">
      <c r="A5" s="165" t="s">
        <v>286</v>
      </c>
      <c r="B5" s="167">
        <v>0</v>
      </c>
      <c r="C5" s="167">
        <v>0</v>
      </c>
      <c r="D5" s="167">
        <v>0</v>
      </c>
      <c r="E5" s="167">
        <v>0</v>
      </c>
      <c r="F5" s="167">
        <v>0</v>
      </c>
      <c r="G5" s="167">
        <v>0</v>
      </c>
      <c r="H5" s="167">
        <v>0</v>
      </c>
      <c r="I5" s="167">
        <v>0</v>
      </c>
      <c r="J5" s="167">
        <v>500</v>
      </c>
      <c r="K5" s="167" t="s">
        <v>290</v>
      </c>
      <c r="L5" s="167" t="s">
        <v>290</v>
      </c>
      <c r="M5" s="167" t="s">
        <v>290</v>
      </c>
      <c r="N5" s="167" t="s">
        <v>290</v>
      </c>
      <c r="O5" s="167" t="s">
        <v>290</v>
      </c>
      <c r="P5" s="167" t="s">
        <v>290</v>
      </c>
      <c r="Q5" s="167" t="s">
        <v>290</v>
      </c>
      <c r="R5" s="167" t="s">
        <v>290</v>
      </c>
      <c r="S5" s="167" t="s">
        <v>290</v>
      </c>
      <c r="T5" s="167" t="s">
        <v>290</v>
      </c>
      <c r="U5" s="167" t="s">
        <v>290</v>
      </c>
      <c r="V5" s="167" t="s">
        <v>290</v>
      </c>
      <c r="W5" s="167" t="s">
        <v>290</v>
      </c>
      <c r="X5" s="167" t="s">
        <v>290</v>
      </c>
      <c r="Y5" s="167" t="s">
        <v>290</v>
      </c>
      <c r="Z5" s="167" t="s">
        <v>290</v>
      </c>
      <c r="AA5" s="167" t="s">
        <v>290</v>
      </c>
      <c r="AB5" s="167" t="s">
        <v>290</v>
      </c>
      <c r="AC5" s="167" t="s">
        <v>290</v>
      </c>
      <c r="AD5" s="167" t="s">
        <v>290</v>
      </c>
      <c r="AE5" s="167"/>
      <c r="AF5" s="167"/>
      <c r="AG5" s="167"/>
    </row>
    <row r="6" spans="1:33" s="145" customFormat="1" hidden="1">
      <c r="A6" s="165" t="s">
        <v>117</v>
      </c>
      <c r="B6" s="167">
        <v>1110.431</v>
      </c>
      <c r="C6" s="167">
        <v>1529</v>
      </c>
      <c r="D6" s="167">
        <v>0</v>
      </c>
      <c r="E6" s="167">
        <v>0</v>
      </c>
      <c r="F6" s="167">
        <v>4373</v>
      </c>
      <c r="G6" s="167">
        <v>0</v>
      </c>
      <c r="H6" s="167">
        <v>0</v>
      </c>
      <c r="I6" s="167">
        <v>0</v>
      </c>
      <c r="J6" s="167">
        <v>0</v>
      </c>
      <c r="K6" s="167" t="s">
        <v>290</v>
      </c>
      <c r="L6" s="167" t="s">
        <v>290</v>
      </c>
      <c r="M6" s="167" t="s">
        <v>290</v>
      </c>
      <c r="N6" s="167" t="s">
        <v>290</v>
      </c>
      <c r="O6" s="167" t="s">
        <v>290</v>
      </c>
      <c r="P6" s="167" t="s">
        <v>290</v>
      </c>
      <c r="Q6" s="167" t="s">
        <v>290</v>
      </c>
      <c r="R6" s="167" t="s">
        <v>290</v>
      </c>
      <c r="S6" s="167" t="s">
        <v>290</v>
      </c>
      <c r="T6" s="167" t="s">
        <v>290</v>
      </c>
      <c r="U6" s="167" t="s">
        <v>290</v>
      </c>
      <c r="V6" s="167" t="s">
        <v>290</v>
      </c>
      <c r="W6" s="167" t="s">
        <v>290</v>
      </c>
      <c r="X6" s="167" t="s">
        <v>290</v>
      </c>
      <c r="Y6" s="167" t="s">
        <v>290</v>
      </c>
      <c r="Z6" s="167" t="s">
        <v>290</v>
      </c>
      <c r="AA6" s="167" t="s">
        <v>290</v>
      </c>
      <c r="AB6" s="167" t="s">
        <v>290</v>
      </c>
      <c r="AC6" s="167" t="s">
        <v>290</v>
      </c>
      <c r="AD6" s="167" t="s">
        <v>290</v>
      </c>
      <c r="AE6" s="167"/>
      <c r="AF6" s="167"/>
      <c r="AG6" s="167"/>
    </row>
    <row r="7" spans="1:33" s="150" customFormat="1">
      <c r="A7" s="176" t="s">
        <v>75</v>
      </c>
      <c r="B7" s="177">
        <v>1110.431</v>
      </c>
      <c r="C7" s="177">
        <v>1529</v>
      </c>
      <c r="D7" s="177">
        <v>0</v>
      </c>
      <c r="E7" s="177">
        <v>0</v>
      </c>
      <c r="F7" s="177">
        <v>4373</v>
      </c>
      <c r="G7" s="177">
        <v>3762</v>
      </c>
      <c r="H7" s="177">
        <v>2865</v>
      </c>
      <c r="I7" s="177">
        <v>2510</v>
      </c>
      <c r="J7" s="177">
        <v>2980</v>
      </c>
      <c r="K7" s="177">
        <v>3660</v>
      </c>
      <c r="L7" s="177">
        <v>2580</v>
      </c>
      <c r="M7" s="177">
        <v>1980</v>
      </c>
      <c r="N7" s="177">
        <v>1260</v>
      </c>
      <c r="O7" s="177">
        <v>50</v>
      </c>
      <c r="P7" s="177">
        <v>800</v>
      </c>
      <c r="Q7" s="177">
        <v>800</v>
      </c>
      <c r="R7" s="177">
        <v>800</v>
      </c>
      <c r="S7" s="177">
        <v>800</v>
      </c>
      <c r="T7" s="177">
        <v>150</v>
      </c>
      <c r="U7" s="177">
        <f>SUM(U4:U6)</f>
        <v>150</v>
      </c>
      <c r="V7" s="177">
        <v>650</v>
      </c>
      <c r="W7" s="177">
        <v>950</v>
      </c>
      <c r="X7" s="177">
        <v>997</v>
      </c>
      <c r="Y7" s="177">
        <f>Y4</f>
        <v>2200</v>
      </c>
      <c r="Z7" s="177">
        <v>4700</v>
      </c>
      <c r="AA7" s="177" t="s">
        <v>290</v>
      </c>
      <c r="AB7" s="177" t="s">
        <v>290</v>
      </c>
      <c r="AC7" s="177">
        <v>600</v>
      </c>
      <c r="AD7" s="177">
        <v>200</v>
      </c>
      <c r="AE7" s="177">
        <v>800</v>
      </c>
      <c r="AF7" s="177" t="s">
        <v>290</v>
      </c>
      <c r="AG7" s="177">
        <v>1800</v>
      </c>
    </row>
    <row r="8" spans="1:33" s="145" customFormat="1">
      <c r="A8" s="165" t="s">
        <v>76</v>
      </c>
      <c r="B8" s="167">
        <v>0</v>
      </c>
      <c r="C8" s="167">
        <v>0</v>
      </c>
      <c r="D8" s="167">
        <v>0</v>
      </c>
      <c r="E8" s="167">
        <v>0</v>
      </c>
      <c r="F8" s="167">
        <v>0</v>
      </c>
      <c r="G8" s="167">
        <v>501</v>
      </c>
      <c r="H8" s="167">
        <v>2000</v>
      </c>
      <c r="I8" s="167">
        <v>2300</v>
      </c>
      <c r="J8" s="167">
        <v>1800</v>
      </c>
      <c r="K8" s="167">
        <v>1800</v>
      </c>
      <c r="L8" s="167">
        <v>2600</v>
      </c>
      <c r="M8" s="167">
        <v>3300</v>
      </c>
      <c r="N8" s="167">
        <v>3300</v>
      </c>
      <c r="O8" s="167">
        <v>3300</v>
      </c>
      <c r="P8" s="167">
        <v>2500</v>
      </c>
      <c r="Q8" s="167">
        <v>2500</v>
      </c>
      <c r="R8" s="167">
        <v>2500</v>
      </c>
      <c r="S8" s="167">
        <v>3400</v>
      </c>
      <c r="T8" s="167">
        <v>3250</v>
      </c>
      <c r="U8" s="167">
        <v>3250</v>
      </c>
      <c r="V8" s="167">
        <v>3250</v>
      </c>
      <c r="W8" s="167">
        <v>3250</v>
      </c>
      <c r="X8" s="167">
        <v>2550</v>
      </c>
      <c r="Y8" s="167">
        <v>2550</v>
      </c>
      <c r="Z8" s="167">
        <v>2550</v>
      </c>
      <c r="AA8" s="167">
        <v>1863.152</v>
      </c>
      <c r="AB8" s="167">
        <v>1870</v>
      </c>
      <c r="AC8" s="167">
        <v>1878</v>
      </c>
      <c r="AD8" s="167">
        <v>1858</v>
      </c>
      <c r="AE8" s="167">
        <v>1867</v>
      </c>
      <c r="AF8" s="167">
        <v>1876</v>
      </c>
      <c r="AG8" s="167">
        <v>1885</v>
      </c>
    </row>
    <row r="9" spans="1:33" s="150" customFormat="1">
      <c r="A9" s="176" t="s">
        <v>303</v>
      </c>
      <c r="B9" s="177">
        <v>1110.431</v>
      </c>
      <c r="C9" s="177">
        <v>1529</v>
      </c>
      <c r="D9" s="177">
        <v>0</v>
      </c>
      <c r="E9" s="177">
        <v>0</v>
      </c>
      <c r="F9" s="177">
        <v>4373</v>
      </c>
      <c r="G9" s="177">
        <v>4263</v>
      </c>
      <c r="H9" s="177">
        <v>4865</v>
      </c>
      <c r="I9" s="177">
        <v>4810</v>
      </c>
      <c r="J9" s="177">
        <v>4780</v>
      </c>
      <c r="K9" s="177">
        <v>5460</v>
      </c>
      <c r="L9" s="177">
        <v>5180</v>
      </c>
      <c r="M9" s="177">
        <v>5280</v>
      </c>
      <c r="N9" s="177">
        <v>4560</v>
      </c>
      <c r="O9" s="177">
        <v>3350</v>
      </c>
      <c r="P9" s="177">
        <v>3300</v>
      </c>
      <c r="Q9" s="177">
        <v>3300</v>
      </c>
      <c r="R9" s="177">
        <v>3300</v>
      </c>
      <c r="S9" s="177">
        <v>4200</v>
      </c>
      <c r="T9" s="177">
        <v>3400</v>
      </c>
      <c r="U9" s="177">
        <f>U8+U7</f>
        <v>3400</v>
      </c>
      <c r="V9" s="177">
        <v>3900</v>
      </c>
      <c r="W9" s="177">
        <v>4200</v>
      </c>
      <c r="X9" s="177">
        <v>3547</v>
      </c>
      <c r="Y9" s="177">
        <v>4750</v>
      </c>
      <c r="Z9" s="177">
        <v>7250</v>
      </c>
      <c r="AA9" s="177">
        <v>1863.152</v>
      </c>
      <c r="AB9" s="177">
        <v>1870</v>
      </c>
      <c r="AC9" s="177">
        <v>2478</v>
      </c>
      <c r="AD9" s="177">
        <v>2058</v>
      </c>
      <c r="AE9" s="177">
        <v>2667</v>
      </c>
      <c r="AF9" s="177">
        <v>1876</v>
      </c>
      <c r="AG9" s="177">
        <v>3685</v>
      </c>
    </row>
    <row r="10" spans="1:33" s="145" customFormat="1">
      <c r="A10" s="165" t="s">
        <v>434</v>
      </c>
      <c r="B10" s="167">
        <v>0</v>
      </c>
      <c r="C10" s="167">
        <v>0</v>
      </c>
      <c r="D10" s="167">
        <v>994</v>
      </c>
      <c r="E10" s="167">
        <v>685</v>
      </c>
      <c r="F10" s="167">
        <v>0</v>
      </c>
      <c r="G10" s="167">
        <v>0</v>
      </c>
      <c r="H10" s="167">
        <v>0</v>
      </c>
      <c r="I10" s="167">
        <v>0</v>
      </c>
      <c r="J10" s="167">
        <v>0</v>
      </c>
      <c r="K10" s="167" t="s">
        <v>290</v>
      </c>
      <c r="L10" s="167" t="s">
        <v>290</v>
      </c>
      <c r="M10" s="167" t="s">
        <v>290</v>
      </c>
      <c r="N10" s="167" t="s">
        <v>290</v>
      </c>
      <c r="O10" s="167" t="s">
        <v>290</v>
      </c>
      <c r="P10" s="167">
        <v>40</v>
      </c>
      <c r="Q10" s="167">
        <v>40</v>
      </c>
      <c r="R10" s="167">
        <v>20</v>
      </c>
      <c r="S10" s="167">
        <v>20</v>
      </c>
      <c r="T10" s="167">
        <v>20</v>
      </c>
      <c r="U10" s="167">
        <v>20</v>
      </c>
      <c r="V10" s="167">
        <v>20</v>
      </c>
      <c r="W10" s="167">
        <v>20</v>
      </c>
      <c r="X10" s="167">
        <v>20</v>
      </c>
      <c r="Y10" s="167">
        <v>20</v>
      </c>
      <c r="Z10" s="167" t="s">
        <v>290</v>
      </c>
      <c r="AA10" s="167" t="s">
        <v>290</v>
      </c>
      <c r="AB10" s="167" t="s">
        <v>290</v>
      </c>
      <c r="AC10" s="167" t="s">
        <v>290</v>
      </c>
      <c r="AD10" s="167" t="s">
        <v>290</v>
      </c>
      <c r="AE10" s="167" t="s">
        <v>290</v>
      </c>
      <c r="AF10" s="167" t="s">
        <v>290</v>
      </c>
      <c r="AG10" s="167" t="s">
        <v>290</v>
      </c>
    </row>
    <row r="11" spans="1:33" s="145" customFormat="1">
      <c r="A11" s="165" t="s">
        <v>547</v>
      </c>
      <c r="B11" s="167"/>
      <c r="C11" s="167"/>
      <c r="D11" s="167"/>
      <c r="E11" s="167"/>
      <c r="F11" s="167"/>
      <c r="G11" s="167"/>
      <c r="H11" s="167"/>
      <c r="I11" s="167"/>
      <c r="J11" s="167"/>
      <c r="K11" s="167" t="s">
        <v>290</v>
      </c>
      <c r="L11" s="167" t="s">
        <v>290</v>
      </c>
      <c r="M11" s="167" t="s">
        <v>290</v>
      </c>
      <c r="N11" s="167" t="s">
        <v>290</v>
      </c>
      <c r="O11" s="167" t="s">
        <v>290</v>
      </c>
      <c r="P11" s="167" t="s">
        <v>290</v>
      </c>
      <c r="Q11" s="167" t="s">
        <v>290</v>
      </c>
      <c r="R11" s="167" t="s">
        <v>290</v>
      </c>
      <c r="S11" s="167" t="s">
        <v>290</v>
      </c>
      <c r="T11" s="167" t="s">
        <v>290</v>
      </c>
      <c r="U11" s="167" t="s">
        <v>290</v>
      </c>
      <c r="V11" s="167" t="s">
        <v>290</v>
      </c>
      <c r="W11" s="167" t="s">
        <v>290</v>
      </c>
      <c r="X11" s="167" t="s">
        <v>290</v>
      </c>
      <c r="Y11" s="167" t="s">
        <v>290</v>
      </c>
      <c r="Z11" s="167" t="s">
        <v>290</v>
      </c>
      <c r="AA11" s="167">
        <v>254.52799999999999</v>
      </c>
      <c r="AB11" s="167">
        <v>246</v>
      </c>
      <c r="AC11" s="167">
        <v>230</v>
      </c>
      <c r="AD11" s="167">
        <v>189</v>
      </c>
      <c r="AE11" s="167">
        <v>175</v>
      </c>
      <c r="AF11" s="167">
        <v>162</v>
      </c>
      <c r="AG11" s="167">
        <v>149</v>
      </c>
    </row>
    <row r="12" spans="1:33" s="145" customFormat="1">
      <c r="A12" s="165" t="s">
        <v>460</v>
      </c>
      <c r="B12" s="167"/>
      <c r="C12" s="167"/>
      <c r="D12" s="167"/>
      <c r="E12" s="167"/>
      <c r="F12" s="167"/>
      <c r="G12" s="167"/>
      <c r="H12" s="167"/>
      <c r="I12" s="167"/>
      <c r="J12" s="167"/>
      <c r="K12" s="167" t="s">
        <v>290</v>
      </c>
      <c r="L12" s="167" t="s">
        <v>290</v>
      </c>
      <c r="M12" s="167" t="s">
        <v>290</v>
      </c>
      <c r="N12" s="167" t="s">
        <v>290</v>
      </c>
      <c r="O12" s="167" t="s">
        <v>290</v>
      </c>
      <c r="P12" s="167" t="s">
        <v>290</v>
      </c>
      <c r="Q12" s="167" t="s">
        <v>290</v>
      </c>
      <c r="R12" s="167" t="s">
        <v>290</v>
      </c>
      <c r="S12" s="167" t="s">
        <v>290</v>
      </c>
      <c r="T12" s="167">
        <v>100</v>
      </c>
      <c r="U12" s="167" t="s">
        <v>290</v>
      </c>
      <c r="V12" s="167" t="s">
        <v>290</v>
      </c>
      <c r="W12" s="167" t="s">
        <v>290</v>
      </c>
      <c r="X12" s="167" t="s">
        <v>290</v>
      </c>
      <c r="Y12" s="167" t="s">
        <v>290</v>
      </c>
      <c r="Z12" s="167" t="s">
        <v>290</v>
      </c>
      <c r="AA12" s="167" t="s">
        <v>290</v>
      </c>
      <c r="AB12" s="167" t="s">
        <v>290</v>
      </c>
      <c r="AC12" s="167" t="s">
        <v>290</v>
      </c>
      <c r="AD12" s="167" t="s">
        <v>290</v>
      </c>
      <c r="AE12" s="167" t="s">
        <v>290</v>
      </c>
      <c r="AF12" s="167" t="s">
        <v>290</v>
      </c>
      <c r="AG12" s="167" t="s">
        <v>290</v>
      </c>
    </row>
    <row r="13" spans="1:33" s="145" customFormat="1">
      <c r="A13" s="165" t="s">
        <v>470</v>
      </c>
      <c r="B13" s="167"/>
      <c r="C13" s="167"/>
      <c r="D13" s="167"/>
      <c r="E13" s="167"/>
      <c r="F13" s="167">
        <v>0</v>
      </c>
      <c r="G13" s="167">
        <v>0</v>
      </c>
      <c r="H13" s="167">
        <v>0</v>
      </c>
      <c r="I13" s="167">
        <v>0</v>
      </c>
      <c r="J13" s="167">
        <v>0</v>
      </c>
      <c r="K13" s="167" t="s">
        <v>290</v>
      </c>
      <c r="L13" s="167" t="s">
        <v>290</v>
      </c>
      <c r="M13" s="167" t="s">
        <v>290</v>
      </c>
      <c r="N13" s="167" t="s">
        <v>290</v>
      </c>
      <c r="O13" s="167" t="s">
        <v>290</v>
      </c>
      <c r="P13" s="167" t="s">
        <v>290</v>
      </c>
      <c r="Q13" s="167" t="s">
        <v>290</v>
      </c>
      <c r="R13" s="167" t="s">
        <v>290</v>
      </c>
      <c r="S13" s="167" t="s">
        <v>290</v>
      </c>
      <c r="T13" s="167" t="s">
        <v>290</v>
      </c>
      <c r="U13" s="167">
        <v>100</v>
      </c>
      <c r="V13" s="167" t="s">
        <v>290</v>
      </c>
      <c r="W13" s="167" t="s">
        <v>290</v>
      </c>
      <c r="X13" s="167" t="s">
        <v>290</v>
      </c>
      <c r="Y13" s="167" t="s">
        <v>290</v>
      </c>
      <c r="Z13" s="167" t="s">
        <v>290</v>
      </c>
      <c r="AA13" s="167" t="s">
        <v>290</v>
      </c>
      <c r="AB13" s="167" t="s">
        <v>290</v>
      </c>
      <c r="AC13" s="167" t="s">
        <v>290</v>
      </c>
      <c r="AD13" s="167" t="s">
        <v>290</v>
      </c>
      <c r="AE13" s="167" t="s">
        <v>290</v>
      </c>
      <c r="AF13" s="167" t="s">
        <v>290</v>
      </c>
      <c r="AG13" s="167" t="s">
        <v>290</v>
      </c>
    </row>
    <row r="14" spans="1:33" s="145" customFormat="1">
      <c r="A14" s="165" t="s">
        <v>79</v>
      </c>
      <c r="B14" s="167">
        <v>88.966999999999999</v>
      </c>
      <c r="C14" s="167">
        <v>103</v>
      </c>
      <c r="D14" s="167">
        <v>113</v>
      </c>
      <c r="E14" s="167">
        <v>147</v>
      </c>
      <c r="F14" s="167">
        <v>428</v>
      </c>
      <c r="G14" s="167">
        <v>731</v>
      </c>
      <c r="H14" s="167">
        <v>1572</v>
      </c>
      <c r="I14" s="167">
        <v>889</v>
      </c>
      <c r="J14" s="167">
        <v>1238</v>
      </c>
      <c r="K14" s="167">
        <v>1267</v>
      </c>
      <c r="L14" s="167">
        <v>1493</v>
      </c>
      <c r="M14" s="167">
        <v>1912</v>
      </c>
      <c r="N14" s="167">
        <v>2036</v>
      </c>
      <c r="O14" s="167">
        <v>4604</v>
      </c>
      <c r="P14" s="167">
        <v>5415</v>
      </c>
      <c r="Q14" s="167">
        <v>5014</v>
      </c>
      <c r="R14" s="167">
        <v>5702</v>
      </c>
      <c r="S14" s="167">
        <v>5642</v>
      </c>
      <c r="T14" s="167">
        <v>5254</v>
      </c>
      <c r="U14" s="167">
        <v>3065</v>
      </c>
      <c r="V14" s="167">
        <v>2775</v>
      </c>
      <c r="W14" s="167">
        <v>2007</v>
      </c>
      <c r="X14" s="167">
        <v>1648</v>
      </c>
      <c r="Y14" s="167">
        <v>1724</v>
      </c>
      <c r="Z14" s="167">
        <v>2542</v>
      </c>
      <c r="AA14" s="167">
        <v>1287.367</v>
      </c>
      <c r="AB14" s="167">
        <v>1996</v>
      </c>
      <c r="AC14" s="167">
        <v>1046</v>
      </c>
      <c r="AD14" s="167">
        <v>1040</v>
      </c>
      <c r="AE14" s="167">
        <v>909</v>
      </c>
      <c r="AF14" s="167">
        <v>927</v>
      </c>
      <c r="AG14" s="167">
        <v>1516</v>
      </c>
    </row>
    <row r="15" spans="1:33" s="145" customFormat="1">
      <c r="A15" s="165" t="s">
        <v>382</v>
      </c>
      <c r="B15" s="167"/>
      <c r="C15" s="167"/>
      <c r="D15" s="167"/>
      <c r="E15" s="167"/>
      <c r="F15" s="167"/>
      <c r="G15" s="167"/>
      <c r="H15" s="167"/>
      <c r="I15" s="167"/>
      <c r="J15" s="167"/>
      <c r="K15" s="167" t="s">
        <v>290</v>
      </c>
      <c r="L15" s="167">
        <v>31</v>
      </c>
      <c r="M15" s="167">
        <v>24</v>
      </c>
      <c r="N15" s="167">
        <v>4</v>
      </c>
      <c r="O15" s="167">
        <v>26</v>
      </c>
      <c r="P15" s="167">
        <v>5</v>
      </c>
      <c r="Q15" s="167" t="s">
        <v>290</v>
      </c>
      <c r="R15" s="167" t="s">
        <v>290</v>
      </c>
      <c r="S15" s="167" t="s">
        <v>290</v>
      </c>
      <c r="T15" s="167" t="s">
        <v>290</v>
      </c>
      <c r="U15" s="167" t="s">
        <v>290</v>
      </c>
      <c r="V15" s="167" t="s">
        <v>290</v>
      </c>
      <c r="W15" s="167" t="s">
        <v>290</v>
      </c>
      <c r="X15" s="167" t="s">
        <v>290</v>
      </c>
      <c r="Y15" s="167" t="s">
        <v>290</v>
      </c>
      <c r="Z15" s="167">
        <v>27</v>
      </c>
      <c r="AA15" s="167">
        <v>48.363999999999997</v>
      </c>
      <c r="AB15" s="167" t="s">
        <v>290</v>
      </c>
      <c r="AC15" s="167" t="s">
        <v>290</v>
      </c>
      <c r="AD15" s="167" t="s">
        <v>290</v>
      </c>
      <c r="AE15" s="167" t="s">
        <v>290</v>
      </c>
      <c r="AF15" s="167" t="s">
        <v>290</v>
      </c>
      <c r="AG15" s="167" t="s">
        <v>290</v>
      </c>
    </row>
    <row r="16" spans="1:33" s="150" customFormat="1">
      <c r="A16" s="176" t="s">
        <v>306</v>
      </c>
      <c r="B16" s="177">
        <v>1021.4640000000001</v>
      </c>
      <c r="C16" s="177">
        <v>1426</v>
      </c>
      <c r="D16" s="177">
        <v>-1107</v>
      </c>
      <c r="E16" s="177">
        <v>-832</v>
      </c>
      <c r="F16" s="177">
        <v>3944</v>
      </c>
      <c r="G16" s="177">
        <v>3532</v>
      </c>
      <c r="H16" s="177">
        <v>3293</v>
      </c>
      <c r="I16" s="177">
        <v>3921</v>
      </c>
      <c r="J16" s="177">
        <v>3542</v>
      </c>
      <c r="K16" s="177">
        <v>4193</v>
      </c>
      <c r="L16" s="177">
        <v>3656</v>
      </c>
      <c r="M16" s="177">
        <v>3344</v>
      </c>
      <c r="N16" s="177">
        <v>2520</v>
      </c>
      <c r="O16" s="177">
        <v>-1280</v>
      </c>
      <c r="P16" s="177">
        <v>-2160</v>
      </c>
      <c r="Q16" s="177">
        <v>-1754</v>
      </c>
      <c r="R16" s="177">
        <v>-2422</v>
      </c>
      <c r="S16" s="177">
        <v>-1462</v>
      </c>
      <c r="T16" s="177">
        <v>-1974</v>
      </c>
      <c r="U16" s="177">
        <v>215</v>
      </c>
      <c r="V16" s="177">
        <v>1105</v>
      </c>
      <c r="W16" s="177">
        <v>2173</v>
      </c>
      <c r="X16" s="177">
        <v>1879</v>
      </c>
      <c r="Y16" s="177">
        <v>3006</v>
      </c>
      <c r="Z16" s="177">
        <v>4681</v>
      </c>
      <c r="AA16" s="177">
        <v>272.89600000000002</v>
      </c>
      <c r="AB16" s="177">
        <v>-372</v>
      </c>
      <c r="AC16" s="177">
        <v>1202</v>
      </c>
      <c r="AD16" s="177">
        <v>829</v>
      </c>
      <c r="AE16" s="177">
        <v>1583</v>
      </c>
      <c r="AF16" s="177">
        <v>787</v>
      </c>
      <c r="AG16" s="177">
        <v>2020</v>
      </c>
    </row>
    <row r="17" spans="1:33" s="145" customFormat="1">
      <c r="A17" s="165" t="s">
        <v>311</v>
      </c>
      <c r="B17" s="167">
        <v>0</v>
      </c>
      <c r="C17" s="167">
        <v>0</v>
      </c>
      <c r="D17" s="167">
        <v>0</v>
      </c>
      <c r="E17" s="167">
        <v>0</v>
      </c>
      <c r="F17" s="167">
        <v>0</v>
      </c>
      <c r="G17" s="167">
        <v>897</v>
      </c>
      <c r="H17" s="167">
        <v>865</v>
      </c>
      <c r="I17" s="167">
        <v>845</v>
      </c>
      <c r="J17" s="167">
        <v>823</v>
      </c>
      <c r="K17" s="167">
        <v>783</v>
      </c>
      <c r="L17" s="167">
        <v>608</v>
      </c>
      <c r="M17" s="167">
        <v>597</v>
      </c>
      <c r="N17" s="167">
        <v>566</v>
      </c>
      <c r="O17" s="167">
        <v>569</v>
      </c>
      <c r="P17" s="167">
        <v>539</v>
      </c>
      <c r="Q17" s="167">
        <v>534</v>
      </c>
      <c r="R17" s="167">
        <v>522</v>
      </c>
      <c r="S17" s="167">
        <v>508</v>
      </c>
      <c r="T17" s="167">
        <v>487</v>
      </c>
      <c r="U17" s="167">
        <v>479</v>
      </c>
      <c r="V17" s="167">
        <v>513</v>
      </c>
      <c r="W17" s="167">
        <v>483</v>
      </c>
      <c r="X17" s="167">
        <v>483</v>
      </c>
      <c r="Y17" s="167">
        <v>453</v>
      </c>
      <c r="Z17" s="167">
        <v>401</v>
      </c>
      <c r="AA17" s="167">
        <v>392.654</v>
      </c>
      <c r="AB17" s="167">
        <v>376</v>
      </c>
      <c r="AC17" s="167">
        <v>357</v>
      </c>
      <c r="AD17" s="167">
        <v>376</v>
      </c>
      <c r="AE17" s="167">
        <v>385</v>
      </c>
      <c r="AF17" s="167">
        <v>364</v>
      </c>
      <c r="AG17" s="167">
        <v>338</v>
      </c>
    </row>
    <row r="18" spans="1:33" s="145" customFormat="1" ht="26">
      <c r="A18" s="165" t="s">
        <v>383</v>
      </c>
      <c r="B18" s="167"/>
      <c r="C18" s="167"/>
      <c r="D18" s="167"/>
      <c r="E18" s="167"/>
      <c r="F18" s="167"/>
      <c r="G18" s="167"/>
      <c r="H18" s="167"/>
      <c r="I18" s="167"/>
      <c r="J18" s="167"/>
      <c r="K18" s="167" t="s">
        <v>290</v>
      </c>
      <c r="L18" s="167">
        <v>124</v>
      </c>
      <c r="M18" s="167">
        <v>118</v>
      </c>
      <c r="N18" s="167">
        <v>120</v>
      </c>
      <c r="O18" s="167">
        <v>122</v>
      </c>
      <c r="P18" s="167">
        <v>102</v>
      </c>
      <c r="Q18" s="167" t="s">
        <v>290</v>
      </c>
      <c r="R18" s="167" t="s">
        <v>290</v>
      </c>
      <c r="S18" s="167" t="s">
        <v>290</v>
      </c>
      <c r="T18" s="167" t="s">
        <v>290</v>
      </c>
      <c r="U18" s="167" t="s">
        <v>290</v>
      </c>
      <c r="V18" s="167" t="s">
        <v>290</v>
      </c>
      <c r="W18" s="167" t="s">
        <v>290</v>
      </c>
      <c r="X18" s="167" t="s">
        <v>290</v>
      </c>
      <c r="Y18" s="167" t="s">
        <v>290</v>
      </c>
      <c r="Z18" s="167">
        <v>4</v>
      </c>
      <c r="AA18" s="167" t="s">
        <v>290</v>
      </c>
      <c r="AB18" s="167" t="s">
        <v>290</v>
      </c>
      <c r="AC18" s="167" t="s">
        <v>290</v>
      </c>
      <c r="AD18" s="167" t="s">
        <v>290</v>
      </c>
      <c r="AE18" s="167" t="s">
        <v>290</v>
      </c>
      <c r="AF18" s="167" t="s">
        <v>290</v>
      </c>
      <c r="AG18" s="167" t="s">
        <v>290</v>
      </c>
    </row>
    <row r="19" spans="1:33" s="145" customFormat="1">
      <c r="A19" s="165" t="s">
        <v>312</v>
      </c>
      <c r="B19" s="167">
        <v>0</v>
      </c>
      <c r="C19" s="167">
        <v>0</v>
      </c>
      <c r="D19" s="167">
        <v>0</v>
      </c>
      <c r="E19" s="167">
        <v>0</v>
      </c>
      <c r="F19" s="167">
        <v>0</v>
      </c>
      <c r="G19" s="167">
        <v>240</v>
      </c>
      <c r="H19" s="167">
        <v>229</v>
      </c>
      <c r="I19" s="167">
        <v>228</v>
      </c>
      <c r="J19" s="167">
        <v>225</v>
      </c>
      <c r="K19" s="167">
        <v>223</v>
      </c>
      <c r="L19" s="167">
        <v>199</v>
      </c>
      <c r="M19" s="167">
        <v>194</v>
      </c>
      <c r="N19" s="167">
        <v>181</v>
      </c>
      <c r="O19" s="167">
        <v>188</v>
      </c>
      <c r="P19" s="167">
        <v>178</v>
      </c>
      <c r="Q19" s="167">
        <v>172</v>
      </c>
      <c r="R19" s="167">
        <v>158</v>
      </c>
      <c r="S19" s="167">
        <v>153</v>
      </c>
      <c r="T19" s="167">
        <v>149</v>
      </c>
      <c r="U19" s="167">
        <v>148</v>
      </c>
      <c r="V19" s="167">
        <v>136</v>
      </c>
      <c r="W19" s="167">
        <v>140</v>
      </c>
      <c r="X19" s="167">
        <v>133</v>
      </c>
      <c r="Y19" s="167">
        <v>131</v>
      </c>
      <c r="Z19" s="167">
        <v>110</v>
      </c>
      <c r="AA19" s="167">
        <v>116.72499999999999</v>
      </c>
      <c r="AB19" s="167">
        <v>100</v>
      </c>
      <c r="AC19" s="167">
        <v>94</v>
      </c>
      <c r="AD19" s="167">
        <v>92</v>
      </c>
      <c r="AE19" s="167">
        <v>83</v>
      </c>
      <c r="AF19" s="167">
        <v>76</v>
      </c>
      <c r="AG19" s="167">
        <v>64</v>
      </c>
    </row>
    <row r="20" spans="1:33" s="150" customFormat="1">
      <c r="A20" s="176" t="s">
        <v>313</v>
      </c>
      <c r="B20" s="177">
        <v>0</v>
      </c>
      <c r="C20" s="177">
        <v>0</v>
      </c>
      <c r="D20" s="177">
        <v>0</v>
      </c>
      <c r="E20" s="177">
        <v>0</v>
      </c>
      <c r="F20" s="177">
        <v>0</v>
      </c>
      <c r="G20" s="177">
        <v>657</v>
      </c>
      <c r="H20" s="177">
        <v>636</v>
      </c>
      <c r="I20" s="177">
        <v>617</v>
      </c>
      <c r="J20" s="177">
        <v>598</v>
      </c>
      <c r="K20" s="177">
        <v>560</v>
      </c>
      <c r="L20" s="177">
        <v>533</v>
      </c>
      <c r="M20" s="177">
        <v>521</v>
      </c>
      <c r="N20" s="177">
        <v>505</v>
      </c>
      <c r="O20" s="177">
        <v>504</v>
      </c>
      <c r="P20" s="177">
        <v>463</v>
      </c>
      <c r="Q20" s="177">
        <v>362</v>
      </c>
      <c r="R20" s="177">
        <v>364</v>
      </c>
      <c r="S20" s="177">
        <v>355</v>
      </c>
      <c r="T20" s="177">
        <v>338</v>
      </c>
      <c r="U20" s="177">
        <f>U17-U19</f>
        <v>331</v>
      </c>
      <c r="V20" s="177">
        <v>377</v>
      </c>
      <c r="W20" s="177">
        <v>343</v>
      </c>
      <c r="X20" s="177">
        <v>350</v>
      </c>
      <c r="Y20" s="177">
        <v>322</v>
      </c>
      <c r="Z20" s="177">
        <v>295</v>
      </c>
      <c r="AA20" s="177">
        <v>275.92899999999997</v>
      </c>
      <c r="AB20" s="177">
        <v>276</v>
      </c>
      <c r="AC20" s="177">
        <v>263</v>
      </c>
      <c r="AD20" s="177">
        <v>284</v>
      </c>
      <c r="AE20" s="177">
        <v>302</v>
      </c>
      <c r="AF20" s="177">
        <v>288</v>
      </c>
      <c r="AG20" s="177">
        <v>274</v>
      </c>
    </row>
    <row r="21" spans="1:33" s="145" customFormat="1">
      <c r="A21" s="165" t="s">
        <v>325</v>
      </c>
      <c r="B21" s="167"/>
      <c r="C21" s="167"/>
      <c r="D21" s="167"/>
      <c r="E21" s="167"/>
      <c r="F21" s="167"/>
      <c r="G21" s="167"/>
      <c r="H21" s="167">
        <v>219</v>
      </c>
      <c r="I21" s="167">
        <v>219</v>
      </c>
      <c r="J21" s="167"/>
      <c r="K21" s="167" t="s">
        <v>290</v>
      </c>
      <c r="L21" s="167" t="s">
        <v>290</v>
      </c>
      <c r="M21" s="167" t="s">
        <v>290</v>
      </c>
      <c r="N21" s="167" t="s">
        <v>290</v>
      </c>
      <c r="O21" s="167" t="s">
        <v>290</v>
      </c>
      <c r="P21" s="167" t="s">
        <v>290</v>
      </c>
      <c r="Q21" s="167" t="s">
        <v>290</v>
      </c>
      <c r="R21" s="167" t="s">
        <v>290</v>
      </c>
      <c r="S21" s="167" t="s">
        <v>290</v>
      </c>
      <c r="T21" s="167" t="s">
        <v>290</v>
      </c>
      <c r="U21" s="167" t="s">
        <v>290</v>
      </c>
      <c r="V21" s="167" t="s">
        <v>290</v>
      </c>
      <c r="W21" s="167" t="s">
        <v>290</v>
      </c>
      <c r="X21" s="167" t="s">
        <v>290</v>
      </c>
      <c r="Y21" s="167" t="s">
        <v>290</v>
      </c>
      <c r="Z21" s="167" t="s">
        <v>290</v>
      </c>
      <c r="AA21" s="167" t="s">
        <v>290</v>
      </c>
      <c r="AB21" s="167" t="s">
        <v>290</v>
      </c>
      <c r="AC21" s="167" t="s">
        <v>290</v>
      </c>
      <c r="AD21" s="167" t="s">
        <v>290</v>
      </c>
      <c r="AE21" s="167" t="s">
        <v>290</v>
      </c>
      <c r="AF21" s="167" t="s">
        <v>290</v>
      </c>
      <c r="AG21" s="167" t="s">
        <v>290</v>
      </c>
    </row>
    <row r="22" spans="1:33" s="150" customFormat="1" ht="14.5">
      <c r="A22" s="176" t="s">
        <v>454</v>
      </c>
      <c r="B22" s="177">
        <v>1021.4640000000001</v>
      </c>
      <c r="C22" s="177">
        <v>1426</v>
      </c>
      <c r="D22" s="177">
        <v>-1107</v>
      </c>
      <c r="E22" s="177">
        <v>-832</v>
      </c>
      <c r="F22" s="177">
        <v>3944</v>
      </c>
      <c r="G22" s="177">
        <v>4189</v>
      </c>
      <c r="H22" s="177">
        <v>4148</v>
      </c>
      <c r="I22" s="177">
        <v>4756</v>
      </c>
      <c r="J22" s="177">
        <v>4139</v>
      </c>
      <c r="K22" s="177">
        <v>4754</v>
      </c>
      <c r="L22" s="177">
        <v>4189</v>
      </c>
      <c r="M22" s="177">
        <v>3865</v>
      </c>
      <c r="N22" s="177">
        <v>3026</v>
      </c>
      <c r="O22" s="177">
        <v>-777</v>
      </c>
      <c r="P22" s="177">
        <v>-1697</v>
      </c>
      <c r="Q22" s="177">
        <v>-1392</v>
      </c>
      <c r="R22" s="177">
        <v>-2059</v>
      </c>
      <c r="S22" s="177">
        <v>-1107</v>
      </c>
      <c r="T22" s="177">
        <v>-1636</v>
      </c>
      <c r="U22" s="177">
        <f>U16+U20</f>
        <v>546</v>
      </c>
      <c r="V22" s="177">
        <v>1482</v>
      </c>
      <c r="W22" s="177">
        <v>2516</v>
      </c>
      <c r="X22" s="177">
        <v>2229</v>
      </c>
      <c r="Y22" s="177">
        <v>3328</v>
      </c>
      <c r="Z22" s="177">
        <v>4976</v>
      </c>
      <c r="AA22" s="177">
        <v>548.82500000000005</v>
      </c>
      <c r="AB22" s="177">
        <v>-96</v>
      </c>
      <c r="AC22" s="177">
        <v>1465</v>
      </c>
      <c r="AD22" s="177">
        <v>1113</v>
      </c>
      <c r="AE22" s="177">
        <v>1885</v>
      </c>
      <c r="AF22" s="177">
        <v>1075</v>
      </c>
      <c r="AG22" s="177">
        <v>2294</v>
      </c>
    </row>
    <row r="23" spans="1:33" s="150" customFormat="1">
      <c r="A23" s="176"/>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212"/>
      <c r="AD23" s="212"/>
    </row>
    <row r="24" spans="1:33" s="312" customFormat="1" ht="27" customHeight="1">
      <c r="A24" s="345" t="s">
        <v>430</v>
      </c>
      <c r="B24" s="345"/>
      <c r="C24" s="345"/>
      <c r="D24" s="345"/>
      <c r="E24" s="345"/>
      <c r="F24" s="345"/>
      <c r="G24" s="345"/>
    </row>
    <row r="25" spans="1:33" s="145" customFormat="1">
      <c r="A25" s="182"/>
      <c r="I25" s="182"/>
      <c r="J25" s="182"/>
      <c r="K25" s="182"/>
      <c r="L25" s="182"/>
      <c r="M25" s="182"/>
      <c r="N25" s="182"/>
      <c r="O25" s="182"/>
      <c r="P25" s="182"/>
      <c r="Q25" s="182"/>
      <c r="R25" s="182"/>
      <c r="S25" s="182"/>
    </row>
    <row r="26" spans="1:33" s="145" customFormat="1">
      <c r="A26" s="182"/>
      <c r="I26" s="182"/>
      <c r="J26" s="182"/>
      <c r="K26" s="182"/>
      <c r="L26" s="182"/>
      <c r="M26" s="182"/>
      <c r="N26" s="182"/>
      <c r="O26" s="182"/>
      <c r="P26" s="182"/>
      <c r="Q26" s="182"/>
      <c r="R26" s="182"/>
      <c r="S26" s="182"/>
    </row>
    <row r="27" spans="1:33" s="145" customFormat="1">
      <c r="A27" s="182"/>
      <c r="I27" s="165"/>
      <c r="J27" s="165"/>
      <c r="K27" s="165"/>
      <c r="L27" s="165"/>
      <c r="M27" s="165"/>
      <c r="N27" s="165"/>
      <c r="O27" s="165"/>
      <c r="P27" s="165"/>
      <c r="Q27" s="165"/>
      <c r="R27" s="165"/>
      <c r="S27" s="165"/>
    </row>
    <row r="28" spans="1:33" s="145" customFormat="1">
      <c r="A28" s="165"/>
      <c r="I28" s="165"/>
      <c r="J28" s="165"/>
      <c r="K28" s="165"/>
      <c r="L28" s="165"/>
      <c r="M28" s="165"/>
      <c r="N28" s="165"/>
      <c r="O28" s="165"/>
      <c r="P28" s="165"/>
      <c r="Q28" s="165"/>
      <c r="R28" s="165"/>
      <c r="S28" s="165"/>
    </row>
    <row r="29" spans="1:33" s="145" customFormat="1">
      <c r="A29" s="165"/>
      <c r="I29" s="165"/>
      <c r="J29" s="165"/>
      <c r="K29" s="165"/>
      <c r="L29" s="165"/>
      <c r="M29" s="165"/>
      <c r="N29" s="165"/>
      <c r="O29" s="165"/>
      <c r="P29" s="165"/>
      <c r="Q29" s="165"/>
      <c r="R29" s="165"/>
      <c r="S29" s="165"/>
    </row>
    <row r="30" spans="1:33" s="145" customFormat="1">
      <c r="A30" s="165"/>
      <c r="I30" s="165"/>
      <c r="J30" s="165"/>
      <c r="K30" s="165"/>
      <c r="L30" s="165"/>
      <c r="M30" s="165"/>
      <c r="N30" s="165"/>
      <c r="O30" s="165"/>
      <c r="P30" s="165"/>
      <c r="Q30" s="165"/>
      <c r="R30" s="165"/>
      <c r="S30" s="165"/>
    </row>
    <row r="31" spans="1:33" s="145" customFormat="1">
      <c r="A31" s="165"/>
      <c r="I31" s="163"/>
      <c r="J31" s="163"/>
      <c r="K31" s="163"/>
      <c r="L31" s="163"/>
      <c r="M31" s="163"/>
      <c r="N31" s="163"/>
      <c r="O31" s="163"/>
      <c r="P31" s="163"/>
      <c r="Q31" s="163"/>
      <c r="R31" s="163"/>
      <c r="S31" s="163"/>
    </row>
    <row r="32" spans="1:33" s="145" customFormat="1">
      <c r="A32" s="163"/>
      <c r="I32" s="165"/>
      <c r="J32" s="165"/>
      <c r="K32" s="165"/>
      <c r="L32" s="165"/>
      <c r="M32" s="165"/>
      <c r="N32" s="165"/>
      <c r="O32" s="165"/>
      <c r="P32" s="165"/>
      <c r="Q32" s="165"/>
      <c r="R32" s="165"/>
      <c r="S32" s="165"/>
    </row>
    <row r="33" spans="1:28" s="145" customFormat="1">
      <c r="A33" s="165"/>
      <c r="I33" s="165"/>
      <c r="J33" s="165"/>
      <c r="K33" s="165"/>
      <c r="L33" s="165"/>
      <c r="M33" s="165"/>
      <c r="N33" s="165"/>
      <c r="O33" s="165"/>
      <c r="P33" s="165"/>
      <c r="Q33" s="165"/>
      <c r="R33" s="165"/>
      <c r="S33" s="165"/>
    </row>
    <row r="34" spans="1:28" s="145" customFormat="1">
      <c r="A34" s="165"/>
      <c r="I34" s="165"/>
      <c r="J34" s="165"/>
      <c r="K34" s="165"/>
      <c r="L34" s="165"/>
      <c r="M34" s="165"/>
      <c r="N34" s="165"/>
      <c r="O34" s="165"/>
      <c r="P34" s="165"/>
      <c r="Q34" s="165"/>
      <c r="R34" s="165"/>
      <c r="S34" s="165"/>
    </row>
    <row r="35" spans="1:28" s="145" customFormat="1">
      <c r="A35" s="165"/>
    </row>
    <row r="36" spans="1:28" s="145" customFormat="1" ht="14.5">
      <c r="A36" s="178"/>
      <c r="I36" s="165"/>
      <c r="J36" s="165"/>
      <c r="K36" s="165"/>
      <c r="L36" s="165"/>
      <c r="M36" s="165"/>
      <c r="N36" s="165"/>
      <c r="O36" s="165"/>
      <c r="P36" s="165"/>
      <c r="Q36" s="165"/>
      <c r="R36" s="165"/>
      <c r="S36" s="165"/>
      <c r="AB36" s="148"/>
    </row>
    <row r="37" spans="1:28" s="145" customFormat="1">
      <c r="A37" s="165"/>
      <c r="I37" s="170"/>
      <c r="J37" s="170"/>
      <c r="K37" s="170"/>
      <c r="L37" s="170"/>
      <c r="M37" s="170"/>
      <c r="N37" s="170"/>
      <c r="O37" s="170"/>
      <c r="P37" s="170"/>
      <c r="Q37" s="170"/>
      <c r="R37" s="170"/>
      <c r="S37" s="170"/>
    </row>
    <row r="38" spans="1:28" s="145" customFormat="1">
      <c r="A38" s="165"/>
    </row>
    <row r="39" spans="1:28" s="145" customFormat="1">
      <c r="A39" s="165"/>
      <c r="I39" s="170"/>
      <c r="J39" s="170"/>
      <c r="K39" s="170"/>
      <c r="L39" s="170"/>
      <c r="M39" s="170"/>
      <c r="N39" s="170"/>
      <c r="O39" s="170"/>
      <c r="P39" s="170"/>
      <c r="Q39" s="170"/>
      <c r="R39" s="170"/>
      <c r="S39" s="170"/>
    </row>
    <row r="40" spans="1:28" s="145" customFormat="1">
      <c r="A40" s="165"/>
    </row>
    <row r="41" spans="1:28" s="145" customFormat="1">
      <c r="D41" s="165"/>
    </row>
    <row r="42" spans="1:28" s="145" customFormat="1"/>
    <row r="43" spans="1:28" s="145" customFormat="1"/>
    <row r="44" spans="1:28" s="145" customFormat="1" ht="14.5">
      <c r="D44" s="165"/>
      <c r="E44" s="183"/>
      <c r="F44" s="183"/>
      <c r="G44" s="183"/>
    </row>
    <row r="45" spans="1:28" s="145" customFormat="1"/>
    <row r="46" spans="1:28" s="145" customFormat="1"/>
    <row r="47" spans="1:28" s="145" customFormat="1"/>
    <row r="48" spans="1:2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1">
    <mergeCell ref="A24:G24"/>
  </mergeCells>
  <pageMargins left="0.7" right="0.7" top="0.75" bottom="0.75" header="0.3" footer="0.3"/>
  <pageSetup scale="2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pageSetUpPr fitToPage="1"/>
  </sheetPr>
  <dimension ref="A1:AG434"/>
  <sheetViews>
    <sheetView showGridLines="0" view="pageBreakPreview" zoomScale="80" zoomScaleNormal="80" zoomScaleSheetLayoutView="80" workbookViewId="0">
      <pane xSplit="1" ySplit="3" topLeftCell="AB4" activePane="bottomRight" state="frozen"/>
      <selection activeCell="J7" sqref="J7"/>
      <selection pane="topRight" activeCell="J7" sqref="J7"/>
      <selection pane="bottomLeft" activeCell="J7" sqref="J7"/>
      <selection pane="bottomRight"/>
    </sheetView>
  </sheetViews>
  <sheetFormatPr defaultColWidth="8.81640625" defaultRowHeight="13" outlineLevelCol="1"/>
  <cols>
    <col min="1" max="1" width="68.453125" style="122" customWidth="1"/>
    <col min="2" max="4" width="10.54296875" style="122" hidden="1" customWidth="1" outlineLevel="1"/>
    <col min="5" max="5" width="7.1796875" style="122" hidden="1" customWidth="1" outlineLevel="1"/>
    <col min="6" max="6" width="10.54296875" style="122" hidden="1" customWidth="1" outlineLevel="1" collapsed="1"/>
    <col min="7" max="7" width="10.54296875" style="122" customWidth="1" collapsed="1"/>
    <col min="8" max="19" width="10.54296875" style="122" customWidth="1"/>
    <col min="20" max="23" width="8.81640625" style="122" customWidth="1"/>
    <col min="24" max="24" width="10.54296875" style="122" customWidth="1"/>
    <col min="25" max="25" width="10.453125" style="122" customWidth="1"/>
    <col min="26" max="26" width="8.81640625" style="122" customWidth="1"/>
    <col min="27" max="16384" width="8.81640625" style="122"/>
  </cols>
  <sheetData>
    <row r="1" spans="1:33" s="207" customFormat="1">
      <c r="A1" s="197" t="s">
        <v>327</v>
      </c>
      <c r="B1" s="197"/>
      <c r="C1" s="197"/>
      <c r="D1" s="197"/>
      <c r="E1" s="197"/>
      <c r="F1" s="197"/>
    </row>
    <row r="2" spans="1:33" s="207" customFormat="1" ht="13.5" thickBot="1">
      <c r="A2" s="199"/>
      <c r="B2" s="200"/>
      <c r="C2" s="200"/>
      <c r="D2" s="200"/>
      <c r="E2" s="200"/>
      <c r="F2" s="199"/>
      <c r="G2" s="199"/>
      <c r="H2" s="199"/>
      <c r="I2" s="199"/>
      <c r="J2" s="199"/>
      <c r="K2" s="199"/>
      <c r="L2" s="199"/>
      <c r="M2" s="199"/>
      <c r="N2" s="199"/>
      <c r="O2" s="199"/>
      <c r="P2" s="199"/>
      <c r="Q2" s="199"/>
      <c r="R2" s="199"/>
      <c r="S2" s="199"/>
      <c r="AD2" s="150"/>
    </row>
    <row r="3" spans="1:33" s="207" customFormat="1" ht="27" thickTop="1" thickBot="1">
      <c r="A3" s="201"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tr">
        <f>'7 ND Q'!T3</f>
        <v>30 Jun 2022</v>
      </c>
      <c r="U3" s="203" t="s">
        <v>469</v>
      </c>
      <c r="V3" s="203" t="s">
        <v>459</v>
      </c>
      <c r="W3" s="203" t="s">
        <v>488</v>
      </c>
      <c r="X3" s="203" t="s">
        <v>502</v>
      </c>
      <c r="Y3" s="203" t="s">
        <v>505</v>
      </c>
      <c r="Z3" s="203" t="s">
        <v>527</v>
      </c>
      <c r="AA3" s="203" t="s">
        <v>532</v>
      </c>
      <c r="AB3" s="203" t="s">
        <v>583</v>
      </c>
      <c r="AC3" s="203" t="str">
        <f>'3 BS COND Q'!Y3</f>
        <v>30 Sep 2024</v>
      </c>
      <c r="AD3" s="333" t="str">
        <f>'3 BS COND Q'!Z3</f>
        <v>31 Dec 2024</v>
      </c>
      <c r="AE3" s="203" t="s">
        <v>600</v>
      </c>
      <c r="AF3" s="203" t="str">
        <f>'3 BS COND Q'!AB3</f>
        <v>30 Jun 2025</v>
      </c>
      <c r="AG3" s="203" t="str">
        <f>'3 BS COND Q'!AC3</f>
        <v>30 Sep 2025</v>
      </c>
    </row>
    <row r="4" spans="1:33" s="145" customFormat="1" ht="13.5" thickTop="1">
      <c r="A4" s="135" t="s">
        <v>379</v>
      </c>
      <c r="B4" s="184">
        <v>2042</v>
      </c>
      <c r="C4" s="184">
        <v>2514</v>
      </c>
      <c r="D4" s="184">
        <v>2278</v>
      </c>
      <c r="E4" s="184">
        <v>2387</v>
      </c>
      <c r="F4" s="184">
        <v>2428</v>
      </c>
      <c r="G4" s="184">
        <v>2916</v>
      </c>
      <c r="H4" s="184">
        <v>2852</v>
      </c>
      <c r="I4" s="184">
        <v>2877</v>
      </c>
      <c r="J4" s="184">
        <v>2551</v>
      </c>
      <c r="K4" s="184">
        <v>2857</v>
      </c>
      <c r="L4" s="184">
        <v>2853</v>
      </c>
      <c r="M4" s="184">
        <v>2708</v>
      </c>
      <c r="N4" s="184">
        <v>2614</v>
      </c>
      <c r="O4" s="184">
        <v>2900</v>
      </c>
      <c r="P4" s="184">
        <v>3009</v>
      </c>
      <c r="Q4" s="184">
        <v>3252</v>
      </c>
      <c r="R4" s="184">
        <v>3543</v>
      </c>
      <c r="S4" s="184">
        <v>3869</v>
      </c>
      <c r="T4" s="184">
        <v>4181</v>
      </c>
      <c r="U4" s="184">
        <v>4629</v>
      </c>
      <c r="V4" s="184">
        <v>5206</v>
      </c>
      <c r="W4" s="184">
        <v>5585</v>
      </c>
      <c r="X4" s="184">
        <v>3116</v>
      </c>
      <c r="Y4" s="184">
        <v>3097</v>
      </c>
      <c r="Z4" s="184">
        <v>2911</v>
      </c>
      <c r="AA4" s="184">
        <v>2943.5920000000001</v>
      </c>
      <c r="AB4" s="184">
        <v>2829</v>
      </c>
      <c r="AC4" s="184">
        <v>2432</v>
      </c>
      <c r="AD4" s="334">
        <v>2244</v>
      </c>
      <c r="AE4" s="184">
        <v>2328</v>
      </c>
      <c r="AF4" s="184">
        <v>2221</v>
      </c>
      <c r="AG4" s="184">
        <v>2178</v>
      </c>
    </row>
    <row r="5" spans="1:33" s="145" customFormat="1">
      <c r="A5" s="135" t="s">
        <v>462</v>
      </c>
      <c r="B5" s="184">
        <v>1017</v>
      </c>
      <c r="C5" s="184">
        <v>1224</v>
      </c>
      <c r="D5" s="184">
        <v>1158</v>
      </c>
      <c r="E5" s="184">
        <v>1187</v>
      </c>
      <c r="F5" s="184">
        <v>1224</v>
      </c>
      <c r="G5" s="184">
        <v>1111</v>
      </c>
      <c r="H5" s="184" t="s">
        <v>329</v>
      </c>
      <c r="I5" s="184" t="s">
        <v>330</v>
      </c>
      <c r="J5" s="184">
        <v>1112</v>
      </c>
      <c r="K5" s="184">
        <v>981</v>
      </c>
      <c r="L5" s="184">
        <v>897</v>
      </c>
      <c r="M5" s="184">
        <v>970</v>
      </c>
      <c r="N5" s="184">
        <v>789</v>
      </c>
      <c r="O5" s="184">
        <v>947</v>
      </c>
      <c r="P5" s="184">
        <v>899</v>
      </c>
      <c r="Q5" s="184">
        <v>1089</v>
      </c>
      <c r="R5" s="184">
        <v>847</v>
      </c>
      <c r="S5" s="184">
        <v>924</v>
      </c>
      <c r="T5" s="184">
        <v>1117</v>
      </c>
      <c r="U5" s="184">
        <v>1023</v>
      </c>
      <c r="V5" s="184">
        <v>1218</v>
      </c>
      <c r="W5" s="184">
        <v>1049</v>
      </c>
      <c r="X5" s="184">
        <v>1109</v>
      </c>
      <c r="Y5" s="184">
        <v>1183</v>
      </c>
      <c r="Z5" s="184">
        <v>1084</v>
      </c>
      <c r="AA5" s="184">
        <v>1129.6659999999999</v>
      </c>
      <c r="AB5" s="184">
        <v>1214</v>
      </c>
      <c r="AC5" s="184">
        <v>1283</v>
      </c>
      <c r="AD5" s="334">
        <v>1216</v>
      </c>
      <c r="AE5" s="184">
        <v>1292</v>
      </c>
      <c r="AF5" s="184">
        <v>1260</v>
      </c>
      <c r="AG5" s="184">
        <v>1321</v>
      </c>
    </row>
    <row r="6" spans="1:33" s="145" customFormat="1">
      <c r="A6" s="135" t="s">
        <v>520</v>
      </c>
      <c r="B6" s="184">
        <v>3517</v>
      </c>
      <c r="C6" s="184">
        <v>3380</v>
      </c>
      <c r="D6" s="184">
        <v>3566</v>
      </c>
      <c r="E6" s="184">
        <v>3285</v>
      </c>
      <c r="F6" s="184">
        <v>3951</v>
      </c>
      <c r="G6" s="184">
        <v>3797</v>
      </c>
      <c r="H6" s="184" t="s">
        <v>331</v>
      </c>
      <c r="I6" s="184" t="s">
        <v>332</v>
      </c>
      <c r="J6" s="184">
        <v>4609</v>
      </c>
      <c r="K6" s="184">
        <v>3918</v>
      </c>
      <c r="L6" s="184">
        <v>3910</v>
      </c>
      <c r="M6" s="184">
        <v>4053</v>
      </c>
      <c r="N6" s="184">
        <v>3998</v>
      </c>
      <c r="O6" s="184">
        <v>4076</v>
      </c>
      <c r="P6" s="184">
        <v>4238</v>
      </c>
      <c r="Q6" s="184">
        <v>4196</v>
      </c>
      <c r="R6" s="184">
        <v>4990</v>
      </c>
      <c r="S6" s="184">
        <v>4888</v>
      </c>
      <c r="T6" s="184">
        <v>6682</v>
      </c>
      <c r="U6" s="184">
        <v>6979</v>
      </c>
      <c r="V6" s="184">
        <v>7588</v>
      </c>
      <c r="W6" s="184">
        <v>8366</v>
      </c>
      <c r="X6" s="184">
        <v>8525</v>
      </c>
      <c r="Y6" s="184">
        <v>8051</v>
      </c>
      <c r="Z6" s="184">
        <v>7799</v>
      </c>
      <c r="AA6" s="184">
        <v>6924.1750000000002</v>
      </c>
      <c r="AB6" s="184">
        <v>7666</v>
      </c>
      <c r="AC6" s="184">
        <v>6572</v>
      </c>
      <c r="AD6" s="334">
        <f>7700</f>
        <v>7700</v>
      </c>
      <c r="AE6" s="252">
        <v>6225</v>
      </c>
      <c r="AF6" s="252">
        <v>7215</v>
      </c>
      <c r="AG6" s="252">
        <v>6493</v>
      </c>
    </row>
    <row r="7" spans="1:33" s="145" customFormat="1">
      <c r="A7" s="135" t="s">
        <v>85</v>
      </c>
      <c r="B7" s="184">
        <v>422</v>
      </c>
      <c r="C7" s="184">
        <v>420</v>
      </c>
      <c r="D7" s="184">
        <v>799</v>
      </c>
      <c r="E7" s="184">
        <v>590</v>
      </c>
      <c r="F7" s="184">
        <v>468</v>
      </c>
      <c r="G7" s="184">
        <v>732</v>
      </c>
      <c r="H7" s="184" t="s">
        <v>333</v>
      </c>
      <c r="I7" s="184" t="s">
        <v>334</v>
      </c>
      <c r="J7" s="184">
        <v>532</v>
      </c>
      <c r="K7" s="184">
        <v>920</v>
      </c>
      <c r="L7" s="184">
        <v>517</v>
      </c>
      <c r="M7" s="184">
        <v>462</v>
      </c>
      <c r="N7" s="184">
        <v>682</v>
      </c>
      <c r="O7" s="184">
        <v>290</v>
      </c>
      <c r="P7" s="184">
        <v>406</v>
      </c>
      <c r="Q7" s="184">
        <v>261</v>
      </c>
      <c r="R7" s="184">
        <v>350</v>
      </c>
      <c r="S7" s="184">
        <v>373</v>
      </c>
      <c r="T7" s="184">
        <v>676</v>
      </c>
      <c r="U7" s="184">
        <v>843</v>
      </c>
      <c r="V7" s="184">
        <v>537</v>
      </c>
      <c r="W7" s="184">
        <v>412</v>
      </c>
      <c r="X7" s="184">
        <v>472</v>
      </c>
      <c r="Y7" s="184">
        <v>412</v>
      </c>
      <c r="Z7" s="184">
        <v>344</v>
      </c>
      <c r="AA7" s="184">
        <v>342.71699999999998</v>
      </c>
      <c r="AB7" s="184">
        <v>297</v>
      </c>
      <c r="AC7" s="184">
        <v>351</v>
      </c>
      <c r="AD7" s="334">
        <v>264</v>
      </c>
      <c r="AE7" s="184">
        <v>159</v>
      </c>
      <c r="AF7" s="184">
        <v>207</v>
      </c>
      <c r="AG7" s="184">
        <v>216</v>
      </c>
    </row>
    <row r="8" spans="1:33" s="145" customFormat="1">
      <c r="A8" s="135" t="s">
        <v>113</v>
      </c>
      <c r="B8" s="184">
        <v>-5940</v>
      </c>
      <c r="C8" s="184">
        <v>-5783</v>
      </c>
      <c r="D8" s="184">
        <v>-6287</v>
      </c>
      <c r="E8" s="184">
        <v>-5834</v>
      </c>
      <c r="F8" s="184">
        <v>-6598</v>
      </c>
      <c r="G8" s="184">
        <v>-6616</v>
      </c>
      <c r="H8" s="184" t="s">
        <v>335</v>
      </c>
      <c r="I8" s="184" t="s">
        <v>336</v>
      </c>
      <c r="J8" s="184">
        <v>-6923</v>
      </c>
      <c r="K8" s="184">
        <v>-5885</v>
      </c>
      <c r="L8" s="184">
        <v>-6326</v>
      </c>
      <c r="M8" s="184">
        <v>-6575</v>
      </c>
      <c r="N8" s="184">
        <v>-6124</v>
      </c>
      <c r="O8" s="184">
        <v>-5155</v>
      </c>
      <c r="P8" s="184">
        <v>-6245</v>
      </c>
      <c r="Q8" s="184">
        <v>-5498</v>
      </c>
      <c r="R8" s="184">
        <v>-6772</v>
      </c>
      <c r="S8" s="184">
        <v>-5733</v>
      </c>
      <c r="T8" s="184">
        <v>-8485</v>
      </c>
      <c r="U8" s="184">
        <v>-7207</v>
      </c>
      <c r="V8" s="184">
        <v>-8229</v>
      </c>
      <c r="W8" s="184">
        <v>-8445</v>
      </c>
      <c r="X8" s="184">
        <v>-10418</v>
      </c>
      <c r="Y8" s="184">
        <v>-9419</v>
      </c>
      <c r="Z8" s="184">
        <v>-8467</v>
      </c>
      <c r="AA8" s="184">
        <v>-6797.8280000000004</v>
      </c>
      <c r="AB8" s="184">
        <v>-8514</v>
      </c>
      <c r="AC8" s="184">
        <v>-5912</v>
      </c>
      <c r="AD8" s="334">
        <v>-7324</v>
      </c>
      <c r="AE8" s="184">
        <v>-5713</v>
      </c>
      <c r="AF8" s="184">
        <v>-7640</v>
      </c>
      <c r="AG8" s="184">
        <v>-5940</v>
      </c>
    </row>
    <row r="9" spans="1:33" s="150" customFormat="1">
      <c r="A9" s="205" t="s">
        <v>287</v>
      </c>
      <c r="B9" s="213">
        <v>1056</v>
      </c>
      <c r="C9" s="213">
        <v>1756</v>
      </c>
      <c r="D9" s="213">
        <v>1513</v>
      </c>
      <c r="E9" s="213">
        <v>1614</v>
      </c>
      <c r="F9" s="213">
        <v>1471</v>
      </c>
      <c r="G9" s="213">
        <v>1940</v>
      </c>
      <c r="H9" s="213" t="s">
        <v>337</v>
      </c>
      <c r="I9" s="213" t="s">
        <v>338</v>
      </c>
      <c r="J9" s="213">
        <v>1882</v>
      </c>
      <c r="K9" s="213">
        <v>2791</v>
      </c>
      <c r="L9" s="213">
        <v>1853</v>
      </c>
      <c r="M9" s="213">
        <v>1617</v>
      </c>
      <c r="N9" s="213">
        <v>1959</v>
      </c>
      <c r="O9" s="213">
        <v>3057</v>
      </c>
      <c r="P9" s="213">
        <v>2307</v>
      </c>
      <c r="Q9" s="213">
        <v>3300</v>
      </c>
      <c r="R9" s="213">
        <v>2958</v>
      </c>
      <c r="S9" s="213">
        <v>4321</v>
      </c>
      <c r="T9" s="213">
        <v>4171</v>
      </c>
      <c r="U9" s="213">
        <f>SUM(U4:U8)</f>
        <v>6267</v>
      </c>
      <c r="V9" s="213">
        <v>6320</v>
      </c>
      <c r="W9" s="213">
        <v>6967</v>
      </c>
      <c r="X9" s="213">
        <v>2804</v>
      </c>
      <c r="Y9" s="213">
        <v>3324</v>
      </c>
      <c r="Z9" s="213">
        <v>3671</v>
      </c>
      <c r="AA9" s="213">
        <v>4542.3220000000001</v>
      </c>
      <c r="AB9" s="213">
        <v>3492</v>
      </c>
      <c r="AC9" s="213">
        <v>4727</v>
      </c>
      <c r="AD9" s="335">
        <v>4101</v>
      </c>
      <c r="AE9" s="213">
        <v>4291</v>
      </c>
      <c r="AF9" s="213">
        <v>3264</v>
      </c>
      <c r="AG9" s="213">
        <v>4267</v>
      </c>
    </row>
    <row r="10" spans="1:33" s="145" customFormat="1">
      <c r="A10" s="135" t="s">
        <v>302</v>
      </c>
      <c r="B10" s="184">
        <v>3036</v>
      </c>
      <c r="C10" s="184">
        <v>3101</v>
      </c>
      <c r="D10" s="184">
        <v>3128</v>
      </c>
      <c r="E10" s="184">
        <v>3462</v>
      </c>
      <c r="F10" s="184">
        <v>3404</v>
      </c>
      <c r="G10" s="184">
        <v>3434</v>
      </c>
      <c r="H10" s="184">
        <v>3431</v>
      </c>
      <c r="I10" s="184">
        <v>3424</v>
      </c>
      <c r="J10" s="184">
        <v>3384</v>
      </c>
      <c r="K10" s="184">
        <v>3304</v>
      </c>
      <c r="L10" s="184">
        <v>2238</v>
      </c>
      <c r="M10" s="184">
        <v>2257</v>
      </c>
      <c r="N10" s="184">
        <v>1998</v>
      </c>
      <c r="O10" s="184">
        <v>2031</v>
      </c>
      <c r="P10" s="184">
        <v>1998</v>
      </c>
      <c r="Q10" s="184">
        <v>1992</v>
      </c>
      <c r="R10" s="184">
        <v>1981</v>
      </c>
      <c r="S10" s="184">
        <v>2001</v>
      </c>
      <c r="T10" s="184">
        <v>1984</v>
      </c>
      <c r="U10" s="184">
        <v>1972</v>
      </c>
      <c r="V10" s="184">
        <v>2437</v>
      </c>
      <c r="W10" s="184">
        <v>2400</v>
      </c>
      <c r="X10" s="184">
        <v>1962</v>
      </c>
      <c r="Y10" s="184">
        <v>1939</v>
      </c>
      <c r="Z10" s="184">
        <v>1711</v>
      </c>
      <c r="AA10" s="184">
        <v>1695.116</v>
      </c>
      <c r="AB10" s="184">
        <v>1685</v>
      </c>
      <c r="AC10" s="184">
        <v>1647</v>
      </c>
      <c r="AD10" s="334">
        <v>1635</v>
      </c>
      <c r="AE10" s="330">
        <v>1602</v>
      </c>
      <c r="AF10" s="330">
        <v>1584</v>
      </c>
      <c r="AG10" s="330">
        <v>1574</v>
      </c>
    </row>
    <row r="11" spans="1:33" s="145" customFormat="1">
      <c r="A11" s="135" t="s">
        <v>128</v>
      </c>
      <c r="B11" s="184">
        <v>120</v>
      </c>
      <c r="C11" s="184">
        <v>145</v>
      </c>
      <c r="D11" s="184">
        <v>159</v>
      </c>
      <c r="E11" s="184">
        <v>150</v>
      </c>
      <c r="F11" s="184">
        <v>152</v>
      </c>
      <c r="G11" s="184">
        <v>158</v>
      </c>
      <c r="H11" s="184">
        <v>163</v>
      </c>
      <c r="I11" s="184">
        <v>163</v>
      </c>
      <c r="J11" s="184">
        <v>165</v>
      </c>
      <c r="K11" s="184">
        <v>155</v>
      </c>
      <c r="L11" s="184">
        <v>132</v>
      </c>
      <c r="M11" s="184">
        <v>90</v>
      </c>
      <c r="N11" s="184">
        <v>96</v>
      </c>
      <c r="O11" s="184">
        <v>120</v>
      </c>
      <c r="P11" s="184">
        <v>131</v>
      </c>
      <c r="Q11" s="184">
        <v>148</v>
      </c>
      <c r="R11" s="184">
        <v>163</v>
      </c>
      <c r="S11" s="184">
        <v>168</v>
      </c>
      <c r="T11" s="184">
        <v>162</v>
      </c>
      <c r="U11" s="184">
        <v>163</v>
      </c>
      <c r="V11" s="184">
        <v>174</v>
      </c>
      <c r="W11" s="184">
        <v>180</v>
      </c>
      <c r="X11" s="184">
        <v>176</v>
      </c>
      <c r="Y11" s="184">
        <v>173</v>
      </c>
      <c r="Z11" s="184">
        <v>158</v>
      </c>
      <c r="AA11" s="184">
        <v>154.05600000000001</v>
      </c>
      <c r="AB11" s="184">
        <v>147</v>
      </c>
      <c r="AC11" s="184">
        <v>139</v>
      </c>
      <c r="AD11" s="334">
        <v>133</v>
      </c>
      <c r="AE11" s="184">
        <v>123</v>
      </c>
      <c r="AF11" s="184">
        <v>120</v>
      </c>
      <c r="AG11" s="184">
        <v>107</v>
      </c>
    </row>
    <row r="12" spans="1:33" s="145" customFormat="1">
      <c r="A12" s="135" t="s">
        <v>309</v>
      </c>
      <c r="B12" s="184">
        <v>0</v>
      </c>
      <c r="C12" s="184">
        <v>0</v>
      </c>
      <c r="D12" s="184">
        <v>0</v>
      </c>
      <c r="E12" s="184">
        <v>0</v>
      </c>
      <c r="F12" s="184" t="s">
        <v>290</v>
      </c>
      <c r="G12" s="184">
        <v>631</v>
      </c>
      <c r="H12" s="184">
        <v>611</v>
      </c>
      <c r="I12" s="184">
        <v>588</v>
      </c>
      <c r="J12" s="184">
        <v>566</v>
      </c>
      <c r="K12" s="184">
        <v>527</v>
      </c>
      <c r="L12" s="184">
        <v>383</v>
      </c>
      <c r="M12" s="184">
        <v>375</v>
      </c>
      <c r="N12" s="184">
        <v>360</v>
      </c>
      <c r="O12" s="184">
        <v>350</v>
      </c>
      <c r="P12" s="184">
        <v>330</v>
      </c>
      <c r="Q12" s="184">
        <v>335</v>
      </c>
      <c r="R12" s="184">
        <v>321</v>
      </c>
      <c r="S12" s="184">
        <v>313</v>
      </c>
      <c r="T12" s="184">
        <v>295</v>
      </c>
      <c r="U12" s="184">
        <v>290</v>
      </c>
      <c r="V12" s="184">
        <v>335</v>
      </c>
      <c r="W12" s="184">
        <v>308</v>
      </c>
      <c r="X12" s="184">
        <v>303</v>
      </c>
      <c r="Y12" s="184">
        <v>287</v>
      </c>
      <c r="Z12" s="184">
        <v>251</v>
      </c>
      <c r="AA12" s="184">
        <v>238.292</v>
      </c>
      <c r="AB12" s="184">
        <v>231</v>
      </c>
      <c r="AC12" s="184">
        <v>218</v>
      </c>
      <c r="AD12" s="334">
        <v>237</v>
      </c>
      <c r="AE12" s="184">
        <v>253</v>
      </c>
      <c r="AF12" s="184">
        <v>239</v>
      </c>
      <c r="AG12" s="184">
        <v>225</v>
      </c>
    </row>
    <row r="13" spans="1:33" s="145" customFormat="1">
      <c r="A13" s="135" t="s">
        <v>26</v>
      </c>
      <c r="B13" s="184">
        <v>24</v>
      </c>
      <c r="C13" s="184">
        <v>16</v>
      </c>
      <c r="D13" s="184">
        <v>23</v>
      </c>
      <c r="E13" s="184">
        <v>22</v>
      </c>
      <c r="F13" s="184">
        <v>20</v>
      </c>
      <c r="G13" s="184">
        <v>22</v>
      </c>
      <c r="H13" s="184">
        <v>140</v>
      </c>
      <c r="I13" s="184">
        <v>147</v>
      </c>
      <c r="J13" s="184">
        <v>142</v>
      </c>
      <c r="K13" s="184">
        <v>163</v>
      </c>
      <c r="L13" s="184">
        <v>2868</v>
      </c>
      <c r="M13" s="184">
        <v>2948</v>
      </c>
      <c r="N13" s="184">
        <v>1720</v>
      </c>
      <c r="O13" s="184">
        <v>1599</v>
      </c>
      <c r="P13" s="184">
        <v>1577</v>
      </c>
      <c r="Q13" s="184">
        <v>1495</v>
      </c>
      <c r="R13" s="184">
        <v>1328</v>
      </c>
      <c r="S13" s="184">
        <v>1445</v>
      </c>
      <c r="T13" s="184">
        <v>1382</v>
      </c>
      <c r="U13" s="184">
        <v>1474</v>
      </c>
      <c r="V13" s="184">
        <v>1363</v>
      </c>
      <c r="W13" s="184">
        <v>1292</v>
      </c>
      <c r="X13" s="184">
        <v>1214</v>
      </c>
      <c r="Y13" s="184">
        <v>1242</v>
      </c>
      <c r="Z13" s="184">
        <v>1204</v>
      </c>
      <c r="AA13" s="184">
        <v>1138.037</v>
      </c>
      <c r="AB13" s="184">
        <v>1177</v>
      </c>
      <c r="AC13" s="184">
        <v>1188</v>
      </c>
      <c r="AD13" s="334">
        <v>1124</v>
      </c>
      <c r="AE13" s="184">
        <v>1130</v>
      </c>
      <c r="AF13" s="184">
        <v>1163</v>
      </c>
      <c r="AG13" s="184">
        <v>1013</v>
      </c>
    </row>
    <row r="14" spans="1:33" s="145" customFormat="1">
      <c r="A14" s="135" t="s">
        <v>495</v>
      </c>
      <c r="B14" s="184">
        <v>137</v>
      </c>
      <c r="C14" s="184">
        <v>144</v>
      </c>
      <c r="D14" s="184">
        <v>154</v>
      </c>
      <c r="E14" s="184">
        <v>162</v>
      </c>
      <c r="F14" s="184">
        <v>127</v>
      </c>
      <c r="G14" s="184">
        <v>153</v>
      </c>
      <c r="H14" s="184">
        <v>143</v>
      </c>
      <c r="I14" s="184">
        <v>178</v>
      </c>
      <c r="J14" s="184">
        <v>171</v>
      </c>
      <c r="K14" s="184">
        <v>191</v>
      </c>
      <c r="L14" s="184">
        <v>133</v>
      </c>
      <c r="M14" s="184">
        <v>162</v>
      </c>
      <c r="N14" s="184">
        <v>176</v>
      </c>
      <c r="O14" s="184">
        <v>133</v>
      </c>
      <c r="P14" s="184">
        <v>127</v>
      </c>
      <c r="Q14" s="184">
        <v>115</v>
      </c>
      <c r="R14" s="184">
        <v>124</v>
      </c>
      <c r="S14" s="184">
        <v>127</v>
      </c>
      <c r="T14" s="184">
        <v>155</v>
      </c>
      <c r="U14" s="184">
        <v>130</v>
      </c>
      <c r="V14" s="184">
        <v>74</v>
      </c>
      <c r="W14" s="184">
        <v>219</v>
      </c>
      <c r="X14" s="184">
        <v>955</v>
      </c>
      <c r="Y14" s="184">
        <v>779</v>
      </c>
      <c r="Z14" s="184">
        <v>993</v>
      </c>
      <c r="AA14" s="184">
        <v>982.32500000000005</v>
      </c>
      <c r="AB14" s="184">
        <v>987</v>
      </c>
      <c r="AC14" s="184">
        <v>984</v>
      </c>
      <c r="AD14" s="334">
        <v>980</v>
      </c>
      <c r="AE14" s="184">
        <v>970</v>
      </c>
      <c r="AF14" s="184">
        <v>973</v>
      </c>
      <c r="AG14" s="184">
        <v>967</v>
      </c>
    </row>
    <row r="15" spans="1:33" s="145" customFormat="1">
      <c r="A15" s="135" t="s">
        <v>114</v>
      </c>
      <c r="B15" s="184">
        <v>-438</v>
      </c>
      <c r="C15" s="184">
        <v>-472</v>
      </c>
      <c r="D15" s="184">
        <v>-474</v>
      </c>
      <c r="E15" s="184">
        <v>-426</v>
      </c>
      <c r="F15" s="184">
        <v>-309</v>
      </c>
      <c r="G15" s="184">
        <v>-305</v>
      </c>
      <c r="H15" s="184">
        <v>-289</v>
      </c>
      <c r="I15" s="184">
        <v>-284</v>
      </c>
      <c r="J15" s="184">
        <v>-414</v>
      </c>
      <c r="K15" s="184">
        <v>-358</v>
      </c>
      <c r="L15" s="184">
        <v>-348</v>
      </c>
      <c r="M15" s="184">
        <v>-349</v>
      </c>
      <c r="N15" s="184">
        <v>-322</v>
      </c>
      <c r="O15" s="184">
        <v>-339</v>
      </c>
      <c r="P15" s="184">
        <v>-351</v>
      </c>
      <c r="Q15" s="184">
        <v>-360</v>
      </c>
      <c r="R15" s="184">
        <v>-372</v>
      </c>
      <c r="S15" s="184">
        <v>-255</v>
      </c>
      <c r="T15" s="184">
        <v>-270</v>
      </c>
      <c r="U15" s="184">
        <v>-239</v>
      </c>
      <c r="V15" s="184">
        <v>-198</v>
      </c>
      <c r="W15" s="184">
        <v>-210</v>
      </c>
      <c r="X15" s="184">
        <v>-2283</v>
      </c>
      <c r="Y15" s="184">
        <v>-2343</v>
      </c>
      <c r="Z15" s="184">
        <v>-4032</v>
      </c>
      <c r="AA15" s="184">
        <v>-3747.6559999999999</v>
      </c>
      <c r="AB15" s="184">
        <v>-3499</v>
      </c>
      <c r="AC15" s="184">
        <v>-3357</v>
      </c>
      <c r="AD15" s="334">
        <v>-3026</v>
      </c>
      <c r="AE15" s="184">
        <v>-2646</v>
      </c>
      <c r="AF15" s="184">
        <v>-2517</v>
      </c>
      <c r="AG15" s="184">
        <v>-2286</v>
      </c>
    </row>
    <row r="16" spans="1:33" s="145" customFormat="1">
      <c r="A16" s="135" t="s">
        <v>288</v>
      </c>
      <c r="B16" s="184">
        <v>-342</v>
      </c>
      <c r="C16" s="184">
        <v>-354</v>
      </c>
      <c r="D16" s="184">
        <v>-351</v>
      </c>
      <c r="E16" s="184">
        <v>-342</v>
      </c>
      <c r="F16" s="184">
        <v>-324</v>
      </c>
      <c r="G16" s="184">
        <v>-340</v>
      </c>
      <c r="H16" s="184">
        <v>-334</v>
      </c>
      <c r="I16" s="184">
        <v>-357</v>
      </c>
      <c r="J16" s="184">
        <v>-316</v>
      </c>
      <c r="K16" s="184">
        <v>-336</v>
      </c>
      <c r="L16" s="184">
        <v>-291</v>
      </c>
      <c r="M16" s="184">
        <v>-306</v>
      </c>
      <c r="N16" s="184">
        <v>-360</v>
      </c>
      <c r="O16" s="184">
        <v>-280</v>
      </c>
      <c r="P16" s="184">
        <v>-256</v>
      </c>
      <c r="Q16" s="184">
        <v>-213</v>
      </c>
      <c r="R16" s="184">
        <v>-238</v>
      </c>
      <c r="S16" s="184">
        <v>-262</v>
      </c>
      <c r="T16" s="184">
        <v>-270</v>
      </c>
      <c r="U16" s="184">
        <v>-238</v>
      </c>
      <c r="V16" s="184">
        <v>-112</v>
      </c>
      <c r="W16" s="184">
        <v>-154</v>
      </c>
      <c r="X16" s="184">
        <v>-135</v>
      </c>
      <c r="Y16" s="184">
        <v>-60</v>
      </c>
      <c r="Z16" s="184">
        <v>-210</v>
      </c>
      <c r="AA16" s="184">
        <v>-209.87799999999999</v>
      </c>
      <c r="AB16" s="184">
        <v>-210</v>
      </c>
      <c r="AC16" s="184">
        <v>-216</v>
      </c>
      <c r="AD16" s="334">
        <v>-393</v>
      </c>
      <c r="AE16" s="184">
        <v>-360</v>
      </c>
      <c r="AF16" s="184">
        <v>-336</v>
      </c>
      <c r="AG16" s="184">
        <v>-310</v>
      </c>
    </row>
    <row r="17" spans="1:33" s="145" customFormat="1" ht="14.5">
      <c r="A17" s="160" t="s">
        <v>531</v>
      </c>
      <c r="B17" s="184"/>
      <c r="C17" s="184"/>
      <c r="D17" s="184"/>
      <c r="E17" s="184"/>
      <c r="F17" s="144" t="s">
        <v>290</v>
      </c>
      <c r="G17" s="144" t="s">
        <v>290</v>
      </c>
      <c r="H17" s="144" t="s">
        <v>290</v>
      </c>
      <c r="I17" s="144" t="s">
        <v>290</v>
      </c>
      <c r="J17" s="144" t="s">
        <v>290</v>
      </c>
      <c r="K17" s="184">
        <v>-46</v>
      </c>
      <c r="L17" s="184">
        <v>1172</v>
      </c>
      <c r="M17" s="184">
        <v>1154</v>
      </c>
      <c r="N17" s="184">
        <v>635</v>
      </c>
      <c r="O17" s="184">
        <v>614</v>
      </c>
      <c r="P17" s="184">
        <v>498</v>
      </c>
      <c r="Q17" s="144" t="s">
        <v>290</v>
      </c>
      <c r="R17" s="144" t="s">
        <v>290</v>
      </c>
      <c r="S17" s="144" t="s">
        <v>290</v>
      </c>
      <c r="T17" s="144" t="s">
        <v>290</v>
      </c>
      <c r="U17" s="144" t="s">
        <v>290</v>
      </c>
      <c r="V17" s="144" t="s">
        <v>290</v>
      </c>
      <c r="W17" s="144" t="s">
        <v>290</v>
      </c>
      <c r="X17" s="144" t="s">
        <v>290</v>
      </c>
      <c r="Y17" s="144" t="s">
        <v>290</v>
      </c>
      <c r="Z17" s="184">
        <v>140</v>
      </c>
      <c r="AA17" s="184">
        <v>26.83</v>
      </c>
      <c r="AB17" s="184" t="s">
        <v>290</v>
      </c>
      <c r="AC17" s="184" t="s">
        <v>290</v>
      </c>
      <c r="AD17" s="334" t="s">
        <v>290</v>
      </c>
      <c r="AE17" s="184" t="s">
        <v>290</v>
      </c>
      <c r="AF17" s="184" t="s">
        <v>290</v>
      </c>
      <c r="AG17" s="184" t="s">
        <v>290</v>
      </c>
    </row>
    <row r="18" spans="1:33" s="150" customFormat="1">
      <c r="A18" s="214" t="s">
        <v>289</v>
      </c>
      <c r="B18" s="215">
        <v>2537</v>
      </c>
      <c r="C18" s="215">
        <v>2581</v>
      </c>
      <c r="D18" s="215">
        <v>2639</v>
      </c>
      <c r="E18" s="215">
        <v>3028</v>
      </c>
      <c r="F18" s="215">
        <v>3071</v>
      </c>
      <c r="G18" s="215">
        <v>3753</v>
      </c>
      <c r="H18" s="215">
        <v>3865</v>
      </c>
      <c r="I18" s="215">
        <v>3859</v>
      </c>
      <c r="J18" s="215">
        <v>3699</v>
      </c>
      <c r="K18" s="215">
        <v>3600</v>
      </c>
      <c r="L18" s="215">
        <v>6288</v>
      </c>
      <c r="M18" s="215">
        <v>6330</v>
      </c>
      <c r="N18" s="215">
        <v>4304</v>
      </c>
      <c r="O18" s="215">
        <v>4227</v>
      </c>
      <c r="P18" s="215">
        <v>4054</v>
      </c>
      <c r="Q18" s="215">
        <v>3512</v>
      </c>
      <c r="R18" s="215">
        <v>3306</v>
      </c>
      <c r="S18" s="215">
        <v>3538</v>
      </c>
      <c r="T18" s="215">
        <v>3438</v>
      </c>
      <c r="U18" s="215">
        <f>SUM(U10:U17)</f>
        <v>3552</v>
      </c>
      <c r="V18" s="215">
        <v>4073</v>
      </c>
      <c r="W18" s="215">
        <v>4035</v>
      </c>
      <c r="X18" s="215">
        <v>2192</v>
      </c>
      <c r="Y18" s="215">
        <v>2017</v>
      </c>
      <c r="Z18" s="215">
        <v>215</v>
      </c>
      <c r="AA18" s="215">
        <v>277.12200000000001</v>
      </c>
      <c r="AB18" s="215">
        <v>518</v>
      </c>
      <c r="AC18" s="215">
        <v>603</v>
      </c>
      <c r="AD18" s="332">
        <v>690</v>
      </c>
      <c r="AE18" s="215">
        <v>1072</v>
      </c>
      <c r="AF18" s="215">
        <v>1227</v>
      </c>
      <c r="AG18" s="215">
        <v>1290</v>
      </c>
    </row>
    <row r="19" spans="1:33" s="150" customFormat="1">
      <c r="A19" s="205" t="s">
        <v>213</v>
      </c>
      <c r="B19" s="216">
        <v>3594</v>
      </c>
      <c r="C19" s="216">
        <v>4337</v>
      </c>
      <c r="D19" s="216">
        <v>4151</v>
      </c>
      <c r="E19" s="216">
        <v>4640</v>
      </c>
      <c r="F19" s="216">
        <v>4541</v>
      </c>
      <c r="G19" s="216">
        <v>5693</v>
      </c>
      <c r="H19" s="216" t="s">
        <v>339</v>
      </c>
      <c r="I19" s="216" t="s">
        <v>340</v>
      </c>
      <c r="J19" s="216">
        <v>5581</v>
      </c>
      <c r="K19" s="216">
        <v>6391</v>
      </c>
      <c r="L19" s="216">
        <v>8140</v>
      </c>
      <c r="M19" s="216">
        <v>7947</v>
      </c>
      <c r="N19" s="216">
        <v>6263</v>
      </c>
      <c r="O19" s="216">
        <v>7284</v>
      </c>
      <c r="P19" s="216">
        <v>6361</v>
      </c>
      <c r="Q19" s="216">
        <v>6812</v>
      </c>
      <c r="R19" s="216">
        <v>6264</v>
      </c>
      <c r="S19" s="216">
        <v>7858</v>
      </c>
      <c r="T19" s="216">
        <v>7609</v>
      </c>
      <c r="U19" s="216">
        <f>U9+U18</f>
        <v>9819</v>
      </c>
      <c r="V19" s="216">
        <v>10393</v>
      </c>
      <c r="W19" s="216">
        <v>11002</v>
      </c>
      <c r="X19" s="216">
        <v>4996</v>
      </c>
      <c r="Y19" s="216">
        <v>5341</v>
      </c>
      <c r="Z19" s="216">
        <v>3886</v>
      </c>
      <c r="AA19" s="216">
        <v>4819.4440000000004</v>
      </c>
      <c r="AB19" s="216">
        <v>4009</v>
      </c>
      <c r="AC19" s="216">
        <v>5330</v>
      </c>
      <c r="AD19" s="336">
        <v>4790</v>
      </c>
      <c r="AE19" s="216">
        <v>5363</v>
      </c>
      <c r="AF19" s="216">
        <v>4492</v>
      </c>
      <c r="AG19" s="216">
        <f>AG9+AG18+1</f>
        <v>5558</v>
      </c>
    </row>
    <row r="20" spans="1:33" s="145" customFormat="1" ht="14.5">
      <c r="A20" s="187" t="s">
        <v>559</v>
      </c>
      <c r="B20" s="186">
        <v>3143</v>
      </c>
      <c r="C20" s="186">
        <v>3446</v>
      </c>
      <c r="D20" s="186">
        <v>3649</v>
      </c>
      <c r="E20" s="186">
        <v>4015</v>
      </c>
      <c r="F20" s="186">
        <v>4229</v>
      </c>
      <c r="G20" s="186">
        <v>5177</v>
      </c>
      <c r="H20" s="186" t="s">
        <v>341</v>
      </c>
      <c r="I20" s="186" t="s">
        <v>342</v>
      </c>
      <c r="J20" s="186">
        <v>5700</v>
      </c>
      <c r="K20" s="186">
        <v>5944</v>
      </c>
      <c r="L20" s="186">
        <v>6433.6</v>
      </c>
      <c r="M20" s="186">
        <v>6910</v>
      </c>
      <c r="N20" s="186">
        <v>6864</v>
      </c>
      <c r="O20" s="186">
        <v>7205</v>
      </c>
      <c r="P20" s="186">
        <v>7199</v>
      </c>
      <c r="Q20" s="186">
        <v>6933</v>
      </c>
      <c r="R20" s="186">
        <v>6597</v>
      </c>
      <c r="S20" s="186">
        <v>6916</v>
      </c>
      <c r="T20" s="186">
        <v>6981</v>
      </c>
      <c r="U20" s="186">
        <v>7673</v>
      </c>
      <c r="V20" s="186">
        <v>8389</v>
      </c>
      <c r="W20" s="186">
        <v>9337</v>
      </c>
      <c r="X20" s="186">
        <v>8764</v>
      </c>
      <c r="Y20" s="186">
        <v>8310</v>
      </c>
      <c r="Z20" s="186">
        <v>7124</v>
      </c>
      <c r="AA20" s="184" t="s">
        <v>476</v>
      </c>
      <c r="AB20" s="184" t="s">
        <v>476</v>
      </c>
      <c r="AC20" s="184" t="s">
        <v>476</v>
      </c>
      <c r="AD20" s="184" t="s">
        <v>476</v>
      </c>
      <c r="AE20" s="184" t="s">
        <v>476</v>
      </c>
      <c r="AF20" s="184" t="s">
        <v>476</v>
      </c>
      <c r="AG20" s="184" t="s">
        <v>476</v>
      </c>
    </row>
    <row r="21" spans="1:33" s="145" customFormat="1" ht="14.5">
      <c r="A21" s="187" t="s">
        <v>563</v>
      </c>
      <c r="B21" s="144">
        <v>1495</v>
      </c>
      <c r="C21" s="144">
        <v>1533</v>
      </c>
      <c r="D21" s="144">
        <v>1539</v>
      </c>
      <c r="E21" s="144">
        <v>1525</v>
      </c>
      <c r="F21" s="144">
        <v>1544</v>
      </c>
      <c r="G21" s="144">
        <v>1572</v>
      </c>
      <c r="H21" s="144">
        <v>1537</v>
      </c>
      <c r="I21" s="144">
        <v>1498</v>
      </c>
      <c r="J21" s="144">
        <v>1445</v>
      </c>
      <c r="K21" s="144">
        <v>1380</v>
      </c>
      <c r="L21" s="144">
        <v>1157</v>
      </c>
      <c r="M21" s="144">
        <v>1148</v>
      </c>
      <c r="N21" s="144">
        <v>1077</v>
      </c>
      <c r="O21" s="144">
        <v>1069</v>
      </c>
      <c r="P21" s="144">
        <v>1111</v>
      </c>
      <c r="Q21" s="144">
        <v>969</v>
      </c>
      <c r="R21" s="144">
        <v>647</v>
      </c>
      <c r="S21" s="144">
        <v>443</v>
      </c>
      <c r="T21" s="144">
        <v>395</v>
      </c>
      <c r="U21" s="144">
        <v>181</v>
      </c>
      <c r="V21" s="144">
        <v>-97</v>
      </c>
      <c r="W21" s="144">
        <v>-384</v>
      </c>
      <c r="X21" s="144">
        <v>-860</v>
      </c>
      <c r="Y21" s="144">
        <v>-1045</v>
      </c>
      <c r="Z21" s="144">
        <v>-1051</v>
      </c>
      <c r="AA21" s="184" t="s">
        <v>476</v>
      </c>
      <c r="AB21" s="184" t="s">
        <v>476</v>
      </c>
      <c r="AC21" s="184" t="s">
        <v>476</v>
      </c>
      <c r="AD21" s="184" t="s">
        <v>476</v>
      </c>
      <c r="AE21" s="184" t="s">
        <v>476</v>
      </c>
      <c r="AF21" s="184" t="s">
        <v>476</v>
      </c>
      <c r="AG21" s="184" t="s">
        <v>476</v>
      </c>
    </row>
    <row r="22" spans="1:33" s="145" customFormat="1" ht="14.5">
      <c r="A22" s="187" t="s">
        <v>562</v>
      </c>
      <c r="B22" s="144"/>
      <c r="C22" s="144"/>
      <c r="D22" s="144"/>
      <c r="E22" s="144"/>
      <c r="F22" s="144" t="s">
        <v>290</v>
      </c>
      <c r="G22" s="144">
        <v>-10</v>
      </c>
      <c r="H22" s="144">
        <v>11.199999999999967</v>
      </c>
      <c r="I22" s="144">
        <v>50.399999999999928</v>
      </c>
      <c r="J22" s="144">
        <v>99.799999999999898</v>
      </c>
      <c r="K22" s="144">
        <v>109</v>
      </c>
      <c r="L22" s="144">
        <v>91</v>
      </c>
      <c r="M22" s="144">
        <v>44</v>
      </c>
      <c r="N22" s="144">
        <v>-12</v>
      </c>
      <c r="O22" s="144">
        <v>-20</v>
      </c>
      <c r="P22" s="144">
        <v>-10</v>
      </c>
      <c r="Q22" s="144">
        <v>2</v>
      </c>
      <c r="R22" s="144">
        <v>8</v>
      </c>
      <c r="S22" s="144">
        <v>16</v>
      </c>
      <c r="T22" s="144">
        <v>3</v>
      </c>
      <c r="U22" s="144" t="s">
        <v>290</v>
      </c>
      <c r="V22" s="144" t="s">
        <v>290</v>
      </c>
      <c r="W22" s="144" t="s">
        <v>290</v>
      </c>
      <c r="X22" s="144" t="s">
        <v>290</v>
      </c>
      <c r="Y22" s="144" t="s">
        <v>290</v>
      </c>
      <c r="Z22" s="144" t="s">
        <v>290</v>
      </c>
      <c r="AA22" s="184" t="s">
        <v>476</v>
      </c>
      <c r="AB22" s="184" t="s">
        <v>476</v>
      </c>
      <c r="AC22" s="184" t="s">
        <v>476</v>
      </c>
      <c r="AD22" s="184" t="s">
        <v>476</v>
      </c>
      <c r="AE22" s="184" t="s">
        <v>476</v>
      </c>
      <c r="AF22" s="184" t="s">
        <v>476</v>
      </c>
      <c r="AG22" s="184" t="s">
        <v>476</v>
      </c>
    </row>
    <row r="23" spans="1:33" s="150" customFormat="1" ht="14.5">
      <c r="A23" s="205" t="s">
        <v>561</v>
      </c>
      <c r="B23" s="216"/>
      <c r="C23" s="216">
        <v>1533</v>
      </c>
      <c r="D23" s="216">
        <v>1539</v>
      </c>
      <c r="E23" s="216">
        <v>1525</v>
      </c>
      <c r="F23" s="216">
        <v>1544</v>
      </c>
      <c r="G23" s="216">
        <v>1562</v>
      </c>
      <c r="H23" s="216">
        <v>1549</v>
      </c>
      <c r="I23" s="216">
        <v>1547</v>
      </c>
      <c r="J23" s="216">
        <v>1544.8</v>
      </c>
      <c r="K23" s="216">
        <v>1489.6</v>
      </c>
      <c r="L23" s="216">
        <v>1248</v>
      </c>
      <c r="M23" s="216">
        <v>1192</v>
      </c>
      <c r="N23" s="216">
        <v>1065</v>
      </c>
      <c r="O23" s="216">
        <v>1049</v>
      </c>
      <c r="P23" s="216">
        <v>1101</v>
      </c>
      <c r="Q23" s="216">
        <v>971</v>
      </c>
      <c r="R23" s="216">
        <v>655</v>
      </c>
      <c r="S23" s="216">
        <v>459</v>
      </c>
      <c r="T23" s="216">
        <v>398</v>
      </c>
      <c r="U23" s="216">
        <v>181</v>
      </c>
      <c r="V23" s="216">
        <v>-97</v>
      </c>
      <c r="W23" s="216">
        <v>-384</v>
      </c>
      <c r="X23" s="216">
        <v>-860</v>
      </c>
      <c r="Y23" s="216">
        <v>-1045</v>
      </c>
      <c r="Z23" s="216">
        <v>-1051</v>
      </c>
      <c r="AA23" s="216" t="s">
        <v>476</v>
      </c>
      <c r="AB23" s="216" t="s">
        <v>476</v>
      </c>
      <c r="AC23" s="216" t="s">
        <v>476</v>
      </c>
      <c r="AD23" s="216" t="s">
        <v>476</v>
      </c>
      <c r="AE23" s="216" t="s">
        <v>476</v>
      </c>
      <c r="AF23" s="216" t="s">
        <v>476</v>
      </c>
      <c r="AG23" s="216" t="s">
        <v>476</v>
      </c>
    </row>
    <row r="24" spans="1:33" s="150" customFormat="1" ht="14.5">
      <c r="A24" s="217" t="s">
        <v>560</v>
      </c>
      <c r="B24" s="218">
        <v>0.47544130971200976</v>
      </c>
      <c r="C24" s="218">
        <v>0.44487494486946011</v>
      </c>
      <c r="D24" s="218">
        <v>0.42172864351351752</v>
      </c>
      <c r="E24" s="218">
        <v>0.38047522883785995</v>
      </c>
      <c r="F24" s="218">
        <v>0.36509814921249228</v>
      </c>
      <c r="G24" s="218">
        <v>0.29901247581145141</v>
      </c>
      <c r="H24" s="218" t="s">
        <v>343</v>
      </c>
      <c r="I24" s="218">
        <v>0.27300000000000002</v>
      </c>
      <c r="J24" s="218">
        <v>0.27103560722165149</v>
      </c>
      <c r="K24" s="218">
        <v>0.25058886058620372</v>
      </c>
      <c r="L24" s="218">
        <v>0.19398159661775677</v>
      </c>
      <c r="M24" s="218">
        <v>0.17247025305162494</v>
      </c>
      <c r="N24" s="218">
        <v>0.155</v>
      </c>
      <c r="O24" s="218">
        <v>0.1454684567965695</v>
      </c>
      <c r="P24" s="218">
        <v>0.15293790804278373</v>
      </c>
      <c r="Q24" s="218">
        <v>0.14000000000000001</v>
      </c>
      <c r="R24" s="218">
        <v>9.9000000000000005E-2</v>
      </c>
      <c r="S24" s="218">
        <v>6.6000000000000003E-2</v>
      </c>
      <c r="T24" s="218">
        <v>5.7000000000000002E-2</v>
      </c>
      <c r="U24" s="218">
        <v>2.4E-2</v>
      </c>
      <c r="V24" s="218">
        <v>-1.2E-2</v>
      </c>
      <c r="W24" s="218">
        <v>-4.1000000000000002E-2</v>
      </c>
      <c r="X24" s="218">
        <v>-9.8000000000000004E-2</v>
      </c>
      <c r="Y24" s="218">
        <v>-0.126</v>
      </c>
      <c r="Z24" s="218">
        <v>-0.14799999999999999</v>
      </c>
      <c r="AA24" s="291" t="s">
        <v>476</v>
      </c>
      <c r="AB24" s="291" t="s">
        <v>476</v>
      </c>
      <c r="AC24" s="291" t="s">
        <v>476</v>
      </c>
      <c r="AD24" s="291" t="s">
        <v>476</v>
      </c>
      <c r="AE24" s="291" t="s">
        <v>476</v>
      </c>
      <c r="AF24" s="291" t="s">
        <v>476</v>
      </c>
      <c r="AG24" s="291" t="s">
        <v>476</v>
      </c>
    </row>
    <row r="25" spans="1:33" s="145" customFormat="1"/>
    <row r="26" spans="1:33" s="150" customFormat="1">
      <c r="A26" s="149" t="s">
        <v>213</v>
      </c>
      <c r="B26" s="219">
        <v>3594</v>
      </c>
      <c r="C26" s="219">
        <v>4337</v>
      </c>
      <c r="D26" s="219">
        <v>4151</v>
      </c>
      <c r="E26" s="219">
        <v>4640</v>
      </c>
      <c r="F26" s="219">
        <v>4541</v>
      </c>
      <c r="G26" s="219">
        <v>5693</v>
      </c>
      <c r="H26" s="219" t="s">
        <v>339</v>
      </c>
      <c r="I26" s="219" t="s">
        <v>340</v>
      </c>
      <c r="J26" s="219">
        <v>5581</v>
      </c>
      <c r="K26" s="219">
        <v>6391</v>
      </c>
      <c r="L26" s="219">
        <v>8140</v>
      </c>
      <c r="M26" s="219">
        <v>7947</v>
      </c>
      <c r="N26" s="219">
        <v>6263</v>
      </c>
      <c r="O26" s="219">
        <v>7284</v>
      </c>
      <c r="P26" s="219">
        <v>6361</v>
      </c>
      <c r="Q26" s="219">
        <v>6812</v>
      </c>
      <c r="R26" s="219">
        <v>6264</v>
      </c>
      <c r="S26" s="219">
        <v>7858</v>
      </c>
      <c r="T26" s="219">
        <v>7609</v>
      </c>
      <c r="U26" s="219">
        <v>9819</v>
      </c>
      <c r="V26" s="219">
        <v>10393</v>
      </c>
      <c r="W26" s="219">
        <v>11002</v>
      </c>
      <c r="X26" s="219">
        <v>4996</v>
      </c>
      <c r="Y26" s="219">
        <v>5341</v>
      </c>
      <c r="Z26" s="219">
        <v>3886</v>
      </c>
      <c r="AA26" s="219">
        <v>4819.4440000000004</v>
      </c>
      <c r="AB26" s="219">
        <v>4009</v>
      </c>
      <c r="AC26" s="219">
        <v>5330</v>
      </c>
      <c r="AD26" s="219">
        <v>4790</v>
      </c>
      <c r="AE26" s="219">
        <v>5363</v>
      </c>
      <c r="AF26" s="219">
        <f>AF19</f>
        <v>4492</v>
      </c>
      <c r="AG26" s="219">
        <f>AG19</f>
        <v>5558</v>
      </c>
    </row>
    <row r="27" spans="1:33" s="145" customFormat="1">
      <c r="A27" s="135" t="s">
        <v>0</v>
      </c>
      <c r="B27" s="184">
        <v>1021.4640000000001</v>
      </c>
      <c r="C27" s="184">
        <v>1426</v>
      </c>
      <c r="D27" s="184">
        <v>-1107</v>
      </c>
      <c r="E27" s="184">
        <v>-832</v>
      </c>
      <c r="F27" s="184">
        <v>3944</v>
      </c>
      <c r="G27" s="184">
        <v>4189</v>
      </c>
      <c r="H27" s="184">
        <v>4148</v>
      </c>
      <c r="I27" s="184">
        <v>4756</v>
      </c>
      <c r="J27" s="184">
        <v>4139</v>
      </c>
      <c r="K27" s="184">
        <v>4754</v>
      </c>
      <c r="L27" s="184">
        <v>4189</v>
      </c>
      <c r="M27" s="184">
        <v>3865</v>
      </c>
      <c r="N27" s="184">
        <v>3026</v>
      </c>
      <c r="O27" s="184">
        <v>-777</v>
      </c>
      <c r="P27" s="184">
        <v>-1697</v>
      </c>
      <c r="Q27" s="184">
        <v>-1392</v>
      </c>
      <c r="R27" s="184">
        <v>-2059</v>
      </c>
      <c r="S27" s="184">
        <v>-1107</v>
      </c>
      <c r="T27" s="252">
        <v>-1636</v>
      </c>
      <c r="U27" s="252">
        <v>546</v>
      </c>
      <c r="V27" s="252">
        <v>1482</v>
      </c>
      <c r="W27" s="252">
        <v>2516</v>
      </c>
      <c r="X27" s="252">
        <v>2229</v>
      </c>
      <c r="Y27" s="252">
        <v>3328</v>
      </c>
      <c r="Z27" s="252">
        <v>4976</v>
      </c>
      <c r="AA27" s="252">
        <v>548.82500000000005</v>
      </c>
      <c r="AB27" s="252">
        <v>-96.248999999999995</v>
      </c>
      <c r="AC27" s="252">
        <v>1465</v>
      </c>
      <c r="AD27" s="252">
        <v>1113</v>
      </c>
      <c r="AE27" s="252">
        <v>1885</v>
      </c>
      <c r="AF27" s="252">
        <v>1075</v>
      </c>
      <c r="AG27" s="252">
        <v>2294</v>
      </c>
    </row>
    <row r="28" spans="1:33" s="145" customFormat="1">
      <c r="A28" s="135" t="s">
        <v>35</v>
      </c>
      <c r="B28" s="184">
        <v>2573</v>
      </c>
      <c r="C28" s="184">
        <v>2910</v>
      </c>
      <c r="D28" s="184">
        <v>5258</v>
      </c>
      <c r="E28" s="184">
        <v>5473</v>
      </c>
      <c r="F28" s="184">
        <v>597</v>
      </c>
      <c r="G28" s="184">
        <v>1502</v>
      </c>
      <c r="H28" s="184">
        <v>1416</v>
      </c>
      <c r="I28" s="184">
        <v>1735</v>
      </c>
      <c r="J28" s="184">
        <v>1442</v>
      </c>
      <c r="K28" s="184">
        <v>1638</v>
      </c>
      <c r="L28" s="184">
        <v>3951</v>
      </c>
      <c r="M28" s="184">
        <v>4082</v>
      </c>
      <c r="N28" s="184">
        <v>3237</v>
      </c>
      <c r="O28" s="184">
        <v>8061</v>
      </c>
      <c r="P28" s="184">
        <v>8059</v>
      </c>
      <c r="Q28" s="184">
        <v>8204</v>
      </c>
      <c r="R28" s="184">
        <v>8323</v>
      </c>
      <c r="S28" s="184">
        <v>8965</v>
      </c>
      <c r="T28" s="252">
        <v>9245</v>
      </c>
      <c r="U28" s="252">
        <v>9273</v>
      </c>
      <c r="V28" s="252">
        <v>8911</v>
      </c>
      <c r="W28" s="252">
        <v>8486</v>
      </c>
      <c r="X28" s="252">
        <v>2765</v>
      </c>
      <c r="Y28" s="252">
        <v>2014</v>
      </c>
      <c r="Z28" s="252">
        <v>-1090</v>
      </c>
      <c r="AA28" s="252">
        <v>4270.6210000000001</v>
      </c>
      <c r="AB28" s="252">
        <v>4105.567</v>
      </c>
      <c r="AC28" s="252">
        <v>3866</v>
      </c>
      <c r="AD28" s="252">
        <v>3677</v>
      </c>
      <c r="AE28" s="252">
        <v>3479</v>
      </c>
      <c r="AF28" s="252">
        <v>3416</v>
      </c>
      <c r="AG28" s="252">
        <v>3263</v>
      </c>
    </row>
    <row r="29" spans="1:33" s="170" customFormat="1">
      <c r="B29" s="188"/>
      <c r="C29" s="188"/>
      <c r="D29" s="188"/>
      <c r="E29" s="188"/>
      <c r="F29" s="188"/>
      <c r="G29" s="188"/>
      <c r="H29" s="188"/>
      <c r="K29" s="189"/>
      <c r="L29" s="189"/>
      <c r="M29" s="189"/>
      <c r="N29" s="189"/>
      <c r="O29" s="189"/>
      <c r="P29" s="189"/>
      <c r="Q29" s="189"/>
      <c r="R29" s="189"/>
      <c r="S29" s="189"/>
      <c r="T29" s="189"/>
      <c r="U29" s="189"/>
    </row>
    <row r="30" spans="1:33" s="312" customFormat="1" ht="46.5" customHeight="1">
      <c r="A30" s="342" t="s">
        <v>607</v>
      </c>
      <c r="B30" s="342"/>
      <c r="C30" s="342"/>
      <c r="D30" s="342"/>
      <c r="E30" s="342"/>
      <c r="F30" s="342"/>
      <c r="G30" s="342"/>
      <c r="H30" s="342"/>
      <c r="I30" s="342"/>
      <c r="J30" s="342"/>
      <c r="K30" s="342"/>
      <c r="L30" s="342"/>
      <c r="X30" s="318"/>
      <c r="Y30" s="318"/>
      <c r="Z30" s="318"/>
      <c r="AA30" s="318"/>
      <c r="AB30" s="318"/>
    </row>
    <row r="31" spans="1:33" s="313" customFormat="1" ht="20.5" customHeight="1">
      <c r="A31" s="342" t="s">
        <v>564</v>
      </c>
      <c r="B31" s="342"/>
      <c r="C31" s="342"/>
      <c r="D31" s="342"/>
      <c r="E31" s="342"/>
      <c r="F31" s="342"/>
      <c r="G31" s="342"/>
      <c r="H31" s="342"/>
      <c r="I31" s="342"/>
      <c r="J31" s="342"/>
      <c r="K31" s="342"/>
      <c r="L31" s="342"/>
      <c r="M31" s="315"/>
      <c r="N31" s="315"/>
      <c r="O31" s="315"/>
      <c r="P31" s="315"/>
      <c r="Q31" s="315"/>
      <c r="R31" s="315"/>
      <c r="S31" s="315"/>
      <c r="T31" s="315"/>
      <c r="U31" s="315"/>
    </row>
    <row r="32" spans="1:33"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2">
    <mergeCell ref="A30:L30"/>
    <mergeCell ref="A31:L31"/>
  </mergeCells>
  <pageMargins left="0.7" right="0.7" top="0.75" bottom="0.75" header="0.3" footer="0.3"/>
  <pageSetup scale="26"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pageSetUpPr fitToPage="1"/>
  </sheetPr>
  <dimension ref="A1:AB434"/>
  <sheetViews>
    <sheetView showGridLines="0" view="pageBreakPreview" zoomScale="80" zoomScaleNormal="80" zoomScaleSheetLayoutView="80" workbookViewId="0">
      <pane xSplit="1" ySplit="3" topLeftCell="T4" activePane="bottomRight" state="frozen"/>
      <selection activeCell="J7" sqref="J7"/>
      <selection pane="topRight" activeCell="J7" sqref="J7"/>
      <selection pane="bottomLeft" activeCell="J7" sqref="J7"/>
      <selection pane="bottomRight"/>
    </sheetView>
  </sheetViews>
  <sheetFormatPr defaultColWidth="8.81640625" defaultRowHeight="13"/>
  <cols>
    <col min="1" max="1" width="37.81640625" style="122" customWidth="1"/>
    <col min="2" max="11" width="10.54296875" style="122" customWidth="1"/>
    <col min="12" max="14" width="11.1796875" style="122" customWidth="1"/>
    <col min="15" max="16" width="8.81640625" style="122" customWidth="1"/>
    <col min="17" max="17" width="10.54296875" style="122" customWidth="1"/>
    <col min="18" max="18" width="10.1796875" style="122" customWidth="1"/>
    <col min="19" max="20" width="8.81640625" style="122" customWidth="1"/>
    <col min="21" max="16384" width="8.81640625" style="122"/>
  </cols>
  <sheetData>
    <row r="1" spans="1:28" s="207" customFormat="1">
      <c r="A1" s="197" t="s">
        <v>437</v>
      </c>
      <c r="B1" s="197"/>
    </row>
    <row r="2" spans="1:28" s="207" customFormat="1" ht="13.5" thickBot="1">
      <c r="A2" s="199" t="s">
        <v>322</v>
      </c>
      <c r="B2" s="197"/>
      <c r="C2" s="199"/>
      <c r="D2" s="199"/>
      <c r="E2" s="199"/>
      <c r="F2" s="199"/>
      <c r="G2" s="199"/>
      <c r="H2" s="199"/>
      <c r="I2" s="199"/>
      <c r="J2" s="199"/>
      <c r="K2" s="199"/>
      <c r="L2" s="208"/>
      <c r="M2" s="208"/>
    </row>
    <row r="3" spans="1:28" s="207" customFormat="1" ht="14" thickTop="1" thickBot="1">
      <c r="A3" s="209" t="s">
        <v>229</v>
      </c>
      <c r="B3" s="221" t="s">
        <v>376</v>
      </c>
      <c r="C3" s="223" t="s">
        <v>399</v>
      </c>
      <c r="D3" s="223" t="s">
        <v>401</v>
      </c>
      <c r="E3" s="223" t="s">
        <v>410</v>
      </c>
      <c r="F3" s="210" t="s">
        <v>428</v>
      </c>
      <c r="G3" s="210" t="s">
        <v>431</v>
      </c>
      <c r="H3" s="210" t="s">
        <v>438</v>
      </c>
      <c r="I3" s="210" t="s">
        <v>440</v>
      </c>
      <c r="J3" s="210" t="s">
        <v>442</v>
      </c>
      <c r="K3" s="210" t="s">
        <v>443</v>
      </c>
      <c r="L3" s="210" t="str">
        <f>'16 NI adjusted old'!R3</f>
        <v>Q2 2022</v>
      </c>
      <c r="M3" s="210" t="str">
        <f>'16 NI adjusted old'!S3</f>
        <v>Q3 2022</v>
      </c>
      <c r="N3" s="210" t="str">
        <f>'16 NI adjusted old'!T3</f>
        <v>Q4 2022</v>
      </c>
      <c r="O3" s="210" t="s">
        <v>474</v>
      </c>
      <c r="P3" s="210" t="s">
        <v>487</v>
      </c>
      <c r="Q3" s="210" t="s">
        <v>503</v>
      </c>
      <c r="R3" s="210" t="str">
        <f>'1 FO Q'!T3</f>
        <v>Q3 2023</v>
      </c>
      <c r="S3" s="210" t="str">
        <f>'1 FO Q'!U3</f>
        <v>Q4 2023</v>
      </c>
      <c r="T3" s="210" t="s">
        <v>530</v>
      </c>
      <c r="U3" s="210" t="s">
        <v>533</v>
      </c>
      <c r="V3" s="210" t="s">
        <v>582</v>
      </c>
      <c r="W3" s="210" t="str">
        <f>'1 FO Q'!X3</f>
        <v>Q3 2024</v>
      </c>
      <c r="X3" s="210" t="str">
        <f>'1 FO Q'!Y3</f>
        <v>Q4 2024</v>
      </c>
      <c r="Y3" s="210" t="s">
        <v>597</v>
      </c>
      <c r="Z3" s="210" t="s">
        <v>599</v>
      </c>
      <c r="AA3" s="210" t="s">
        <v>603</v>
      </c>
      <c r="AB3" s="210" t="str">
        <f>'1 FO Q'!AB3</f>
        <v>Q3 2025</v>
      </c>
    </row>
    <row r="4" spans="1:28" s="145" customFormat="1" ht="13.5" thickTop="1">
      <c r="A4" s="165" t="s">
        <v>4</v>
      </c>
      <c r="B4" s="222">
        <v>1127</v>
      </c>
      <c r="C4" s="222">
        <f>+E4-B4-D4</f>
        <v>1748</v>
      </c>
      <c r="D4" s="222">
        <v>1720</v>
      </c>
      <c r="E4" s="222">
        <v>4595</v>
      </c>
      <c r="F4" s="167">
        <v>1691</v>
      </c>
      <c r="G4" s="167">
        <v>1741</v>
      </c>
      <c r="H4" s="167">
        <v>1702</v>
      </c>
      <c r="I4" s="167">
        <v>1684</v>
      </c>
      <c r="J4" s="167">
        <v>6817</v>
      </c>
      <c r="K4" s="167">
        <v>1680</v>
      </c>
      <c r="L4" s="167">
        <v>1706</v>
      </c>
      <c r="M4" s="167">
        <v>1688</v>
      </c>
      <c r="N4" s="167">
        <v>1735</v>
      </c>
      <c r="O4" s="167">
        <v>6808</v>
      </c>
      <c r="P4" s="167">
        <v>1646</v>
      </c>
      <c r="Q4" s="167">
        <v>1626</v>
      </c>
      <c r="R4" s="167">
        <v>1695</v>
      </c>
      <c r="S4" s="167">
        <v>1643</v>
      </c>
      <c r="T4" s="167">
        <v>6610</v>
      </c>
      <c r="U4" s="167">
        <v>1649</v>
      </c>
      <c r="V4" s="167">
        <v>1656</v>
      </c>
      <c r="W4" s="167">
        <v>1645</v>
      </c>
      <c r="X4" s="167">
        <v>1598</v>
      </c>
      <c r="Y4" s="167">
        <v>6548</v>
      </c>
      <c r="Z4" s="167">
        <v>1579</v>
      </c>
      <c r="AA4" s="167">
        <v>1556</v>
      </c>
      <c r="AB4" s="167">
        <v>1524</v>
      </c>
    </row>
    <row r="5" spans="1:28" s="145" customFormat="1" ht="8.5" customHeight="1">
      <c r="A5" s="165"/>
      <c r="B5" s="167"/>
      <c r="C5" s="167"/>
      <c r="D5" s="167"/>
      <c r="E5" s="167"/>
      <c r="F5" s="167"/>
      <c r="G5" s="167"/>
      <c r="H5" s="167"/>
      <c r="I5" s="167"/>
      <c r="J5" s="167"/>
      <c r="K5" s="167"/>
      <c r="L5" s="167"/>
      <c r="M5" s="167"/>
      <c r="N5" s="167"/>
      <c r="O5" s="167"/>
      <c r="P5" s="167"/>
      <c r="Q5" s="167"/>
      <c r="R5" s="167"/>
      <c r="S5" s="167"/>
      <c r="U5" s="167"/>
      <c r="V5" s="167"/>
      <c r="W5" s="167"/>
      <c r="X5" s="167"/>
      <c r="Y5" s="167"/>
      <c r="Z5" s="167"/>
      <c r="AA5" s="167"/>
      <c r="AB5" s="167"/>
    </row>
    <row r="6" spans="1:28" s="150" customFormat="1">
      <c r="A6" s="176" t="s">
        <v>175</v>
      </c>
      <c r="B6" s="177">
        <v>166</v>
      </c>
      <c r="C6" s="177">
        <f t="shared" ref="C6:C7" si="0">+E6-B6-D6</f>
        <v>294</v>
      </c>
      <c r="D6" s="177">
        <v>348</v>
      </c>
      <c r="E6" s="177">
        <v>808</v>
      </c>
      <c r="F6" s="177">
        <v>338</v>
      </c>
      <c r="G6" s="177">
        <v>339</v>
      </c>
      <c r="H6" s="177">
        <v>348</v>
      </c>
      <c r="I6" s="177">
        <v>304</v>
      </c>
      <c r="J6" s="177">
        <v>1328</v>
      </c>
      <c r="K6" s="177">
        <v>267</v>
      </c>
      <c r="L6" s="177">
        <v>323</v>
      </c>
      <c r="M6" s="177">
        <v>312</v>
      </c>
      <c r="N6" s="177">
        <v>362</v>
      </c>
      <c r="O6" s="177">
        <v>1264</v>
      </c>
      <c r="P6" s="177">
        <v>182</v>
      </c>
      <c r="Q6" s="177">
        <v>194</v>
      </c>
      <c r="R6" s="177">
        <v>255</v>
      </c>
      <c r="S6" s="177">
        <v>242</v>
      </c>
      <c r="T6" s="150">
        <v>874</v>
      </c>
      <c r="U6" s="177">
        <v>243</v>
      </c>
      <c r="V6" s="177">
        <v>249</v>
      </c>
      <c r="W6" s="177">
        <v>285</v>
      </c>
      <c r="X6" s="177">
        <v>219</v>
      </c>
      <c r="Y6" s="177">
        <v>996</v>
      </c>
      <c r="Z6" s="177">
        <v>261</v>
      </c>
      <c r="AA6" s="177">
        <v>280</v>
      </c>
      <c r="AB6" s="177">
        <v>289</v>
      </c>
    </row>
    <row r="7" spans="1:28" s="145" customFormat="1">
      <c r="A7" s="165" t="s">
        <v>435</v>
      </c>
      <c r="B7" s="167">
        <v>-14</v>
      </c>
      <c r="C7" s="167">
        <f t="shared" si="0"/>
        <v>-28</v>
      </c>
      <c r="D7" s="167">
        <v>-309</v>
      </c>
      <c r="E7" s="167">
        <v>-351</v>
      </c>
      <c r="F7" s="167">
        <v>-109</v>
      </c>
      <c r="G7" s="167">
        <v>-110</v>
      </c>
      <c r="H7" s="167">
        <v>-107</v>
      </c>
      <c r="I7" s="167">
        <v>-108</v>
      </c>
      <c r="J7" s="167">
        <v>-433</v>
      </c>
      <c r="K7" s="167">
        <v>-109</v>
      </c>
      <c r="L7" s="167">
        <v>-107</v>
      </c>
      <c r="M7" s="167">
        <v>-108</v>
      </c>
      <c r="N7" s="167">
        <v>-139</v>
      </c>
      <c r="O7" s="167">
        <v>-463</v>
      </c>
      <c r="P7" s="167">
        <v>-131</v>
      </c>
      <c r="Q7" s="167">
        <v>-126</v>
      </c>
      <c r="R7" s="167">
        <v>-129</v>
      </c>
      <c r="S7" s="167">
        <v>-127</v>
      </c>
      <c r="T7" s="145">
        <v>-513</v>
      </c>
      <c r="U7" s="167">
        <v>-127</v>
      </c>
      <c r="V7" s="167">
        <v>-126</v>
      </c>
      <c r="W7" s="167">
        <v>-125</v>
      </c>
      <c r="X7" s="167">
        <v>-132</v>
      </c>
      <c r="Y7" s="167">
        <v>-510</v>
      </c>
      <c r="Z7" s="167">
        <v>-146</v>
      </c>
      <c r="AA7" s="167">
        <v>-147</v>
      </c>
      <c r="AB7" s="167">
        <v>-146</v>
      </c>
    </row>
    <row r="8" spans="1:28" s="150" customFormat="1">
      <c r="A8" s="176" t="s">
        <v>176</v>
      </c>
      <c r="B8" s="177">
        <f t="shared" ref="B8:C8" si="1">+B7+B6</f>
        <v>152</v>
      </c>
      <c r="C8" s="177">
        <f t="shared" si="1"/>
        <v>266</v>
      </c>
      <c r="D8" s="177">
        <v>40</v>
      </c>
      <c r="E8" s="177">
        <v>458</v>
      </c>
      <c r="F8" s="177">
        <f t="shared" ref="F8" si="2">+F7+F6</f>
        <v>229</v>
      </c>
      <c r="G8" s="177">
        <v>230</v>
      </c>
      <c r="H8" s="177">
        <v>241</v>
      </c>
      <c r="I8" s="177">
        <v>196</v>
      </c>
      <c r="J8" s="177">
        <v>895</v>
      </c>
      <c r="K8" s="177">
        <v>157</v>
      </c>
      <c r="L8" s="177">
        <v>216</v>
      </c>
      <c r="M8" s="177">
        <v>205</v>
      </c>
      <c r="N8" s="177">
        <v>223</v>
      </c>
      <c r="O8" s="177">
        <v>801</v>
      </c>
      <c r="P8" s="177">
        <v>51</v>
      </c>
      <c r="Q8" s="177">
        <v>69</v>
      </c>
      <c r="R8" s="177">
        <v>126</v>
      </c>
      <c r="S8" s="177">
        <v>115</v>
      </c>
      <c r="T8" s="150">
        <v>361</v>
      </c>
      <c r="U8" s="177">
        <v>116</v>
      </c>
      <c r="V8" s="177">
        <v>123</v>
      </c>
      <c r="W8" s="177">
        <v>160</v>
      </c>
      <c r="X8" s="177">
        <v>87</v>
      </c>
      <c r="Y8" s="177">
        <v>486</v>
      </c>
      <c r="Z8" s="177">
        <v>115</v>
      </c>
      <c r="AA8" s="177">
        <v>132</v>
      </c>
      <c r="AB8" s="177">
        <v>143</v>
      </c>
    </row>
    <row r="9" spans="1:28" s="145" customFormat="1">
      <c r="A9" s="165" t="s">
        <v>14</v>
      </c>
      <c r="B9" s="167">
        <v>-31</v>
      </c>
      <c r="C9" s="167">
        <v>-45</v>
      </c>
      <c r="D9" s="167">
        <v>-125</v>
      </c>
      <c r="E9" s="167">
        <v>-202</v>
      </c>
      <c r="F9" s="167">
        <v>-107</v>
      </c>
      <c r="G9" s="167">
        <v>-178</v>
      </c>
      <c r="H9" s="167">
        <v>-138</v>
      </c>
      <c r="I9" s="167">
        <v>-314</v>
      </c>
      <c r="J9" s="167">
        <v>-736</v>
      </c>
      <c r="K9" s="167">
        <v>-9</v>
      </c>
      <c r="L9" s="167">
        <v>-6</v>
      </c>
      <c r="M9" s="167">
        <v>-5</v>
      </c>
      <c r="N9" s="167">
        <v>-1</v>
      </c>
      <c r="O9" s="167">
        <v>-22</v>
      </c>
      <c r="P9" s="167">
        <v>-1</v>
      </c>
      <c r="Q9" s="167">
        <v>-27</v>
      </c>
      <c r="R9" s="167">
        <v>-2</v>
      </c>
      <c r="S9" s="167" t="s">
        <v>290</v>
      </c>
      <c r="T9" s="145">
        <v>-30</v>
      </c>
      <c r="U9" s="167">
        <v>-8</v>
      </c>
      <c r="V9" s="167">
        <v>-7</v>
      </c>
      <c r="W9" s="167">
        <v>-1</v>
      </c>
      <c r="X9" s="167" t="s">
        <v>290</v>
      </c>
      <c r="Y9" s="167">
        <v>-17</v>
      </c>
      <c r="Z9" s="167">
        <v>-3</v>
      </c>
      <c r="AA9" s="167">
        <v>-4</v>
      </c>
      <c r="AB9" s="167">
        <v>-8</v>
      </c>
    </row>
    <row r="10" spans="1:28" s="150" customFormat="1">
      <c r="A10" s="176" t="s">
        <v>6</v>
      </c>
      <c r="B10" s="177">
        <f t="shared" ref="B10:C10" si="3">B9+B8</f>
        <v>121</v>
      </c>
      <c r="C10" s="177">
        <f t="shared" si="3"/>
        <v>221</v>
      </c>
      <c r="D10" s="177">
        <v>-86</v>
      </c>
      <c r="E10" s="177">
        <f>E9+E8</f>
        <v>256</v>
      </c>
      <c r="F10" s="177">
        <v>121</v>
      </c>
      <c r="G10" s="177">
        <f t="shared" ref="G10" si="4">G9+G8</f>
        <v>52</v>
      </c>
      <c r="H10" s="177">
        <v>103</v>
      </c>
      <c r="I10" s="177">
        <v>-118</v>
      </c>
      <c r="J10" s="177">
        <v>159</v>
      </c>
      <c r="K10" s="177">
        <v>148</v>
      </c>
      <c r="L10" s="177">
        <v>210</v>
      </c>
      <c r="M10" s="177">
        <v>200</v>
      </c>
      <c r="N10" s="177">
        <v>222</v>
      </c>
      <c r="O10" s="177">
        <v>779</v>
      </c>
      <c r="P10" s="177">
        <v>50</v>
      </c>
      <c r="Q10" s="177">
        <v>42</v>
      </c>
      <c r="R10" s="177">
        <v>124</v>
      </c>
      <c r="S10" s="177">
        <v>115</v>
      </c>
      <c r="T10" s="150">
        <v>331</v>
      </c>
      <c r="U10" s="177">
        <v>108</v>
      </c>
      <c r="V10" s="177">
        <v>116</v>
      </c>
      <c r="W10" s="177">
        <v>159</v>
      </c>
      <c r="X10" s="177">
        <v>87</v>
      </c>
      <c r="Y10" s="177">
        <v>469</v>
      </c>
      <c r="Z10" s="177">
        <v>112</v>
      </c>
      <c r="AA10" s="177">
        <v>129</v>
      </c>
      <c r="AB10" s="177">
        <v>134</v>
      </c>
    </row>
    <row r="11" spans="1:28" s="145" customFormat="1">
      <c r="A11" s="165" t="s">
        <v>436</v>
      </c>
      <c r="B11" s="167">
        <v>8</v>
      </c>
      <c r="C11" s="167">
        <f t="shared" ref="C11" si="5">+E11-B11-D11</f>
        <v>-1</v>
      </c>
      <c r="D11" s="167">
        <v>-11</v>
      </c>
      <c r="E11" s="167">
        <v>-4</v>
      </c>
      <c r="F11" s="167">
        <v>5</v>
      </c>
      <c r="G11" s="167">
        <v>-29</v>
      </c>
      <c r="H11" s="167">
        <v>-18</v>
      </c>
      <c r="I11" s="167">
        <v>-13</v>
      </c>
      <c r="J11" s="167">
        <v>-55</v>
      </c>
      <c r="K11" s="167">
        <v>-2</v>
      </c>
      <c r="L11" s="167">
        <f>-20</f>
        <v>-20</v>
      </c>
      <c r="M11" s="167">
        <v>-15</v>
      </c>
      <c r="N11" s="167">
        <v>-29</v>
      </c>
      <c r="O11" s="167">
        <v>-65</v>
      </c>
      <c r="P11" s="167">
        <v>-23</v>
      </c>
      <c r="Q11" s="167">
        <v>-32</v>
      </c>
      <c r="R11" s="167">
        <v>-26</v>
      </c>
      <c r="S11" s="167">
        <v>-48</v>
      </c>
      <c r="T11" s="145">
        <v>-128</v>
      </c>
      <c r="U11" s="167">
        <v>-27</v>
      </c>
      <c r="V11" s="167">
        <v>-35</v>
      </c>
      <c r="W11" s="167">
        <v>-26</v>
      </c>
      <c r="X11" s="167">
        <v>-17</v>
      </c>
      <c r="Y11" s="167">
        <v>-105</v>
      </c>
      <c r="Z11" s="167">
        <v>-27</v>
      </c>
      <c r="AA11" s="167">
        <v>-11</v>
      </c>
      <c r="AB11" s="167">
        <v>-15</v>
      </c>
    </row>
    <row r="12" spans="1:28" s="145" customFormat="1">
      <c r="A12" s="165" t="s">
        <v>18</v>
      </c>
      <c r="B12" s="167">
        <v>-27</v>
      </c>
      <c r="C12" s="167">
        <v>-48</v>
      </c>
      <c r="D12" s="167">
        <v>20</v>
      </c>
      <c r="E12" s="167">
        <v>-54</v>
      </c>
      <c r="F12" s="167">
        <v>-27</v>
      </c>
      <c r="G12" s="167">
        <v>-4</v>
      </c>
      <c r="H12" s="167">
        <v>-18</v>
      </c>
      <c r="I12" s="167">
        <v>27</v>
      </c>
      <c r="J12" s="167">
        <v>-22</v>
      </c>
      <c r="K12" s="167">
        <v>-30</v>
      </c>
      <c r="L12" s="167">
        <v>-41</v>
      </c>
      <c r="M12" s="167">
        <v>-42</v>
      </c>
      <c r="N12" s="167">
        <v>-37</v>
      </c>
      <c r="O12" s="167">
        <v>-150</v>
      </c>
      <c r="P12" s="167">
        <v>-5</v>
      </c>
      <c r="Q12" s="167">
        <v>-1</v>
      </c>
      <c r="R12" s="167">
        <v>-23</v>
      </c>
      <c r="S12" s="167">
        <v>-40</v>
      </c>
      <c r="T12" s="145">
        <v>-69</v>
      </c>
      <c r="U12" s="167">
        <v>-17</v>
      </c>
      <c r="V12" s="167">
        <v>-19</v>
      </c>
      <c r="W12" s="167">
        <v>-30</v>
      </c>
      <c r="X12" s="167">
        <v>6</v>
      </c>
      <c r="Y12" s="167">
        <v>-60</v>
      </c>
      <c r="Z12" s="167">
        <v>-17</v>
      </c>
      <c r="AA12" s="167">
        <v>-25</v>
      </c>
      <c r="AB12" s="167">
        <v>-26</v>
      </c>
    </row>
    <row r="13" spans="1:28" s="150" customFormat="1">
      <c r="A13" s="176" t="s">
        <v>7</v>
      </c>
      <c r="B13" s="177">
        <f t="shared" ref="B13:C13" si="6">+B12+B11+B10</f>
        <v>102</v>
      </c>
      <c r="C13" s="177">
        <f t="shared" si="6"/>
        <v>172</v>
      </c>
      <c r="D13" s="177">
        <v>-76</v>
      </c>
      <c r="E13" s="177">
        <f>+E12+E11+E10</f>
        <v>198</v>
      </c>
      <c r="F13" s="177">
        <v>100</v>
      </c>
      <c r="G13" s="177">
        <f t="shared" ref="G13" si="7">+G12+G11+G10</f>
        <v>19</v>
      </c>
      <c r="H13" s="177">
        <v>67</v>
      </c>
      <c r="I13" s="177">
        <v>-104</v>
      </c>
      <c r="J13" s="177">
        <v>82</v>
      </c>
      <c r="K13" s="177">
        <v>116</v>
      </c>
      <c r="L13" s="177">
        <v>149</v>
      </c>
      <c r="M13" s="177">
        <v>143</v>
      </c>
      <c r="N13" s="177">
        <v>156</v>
      </c>
      <c r="O13" s="177">
        <v>564</v>
      </c>
      <c r="P13" s="177">
        <v>22</v>
      </c>
      <c r="Q13" s="177">
        <v>9</v>
      </c>
      <c r="R13" s="177">
        <v>75</v>
      </c>
      <c r="S13" s="177">
        <v>28</v>
      </c>
      <c r="T13" s="150">
        <v>134</v>
      </c>
      <c r="U13" s="177">
        <v>64</v>
      </c>
      <c r="V13" s="177">
        <v>62</v>
      </c>
      <c r="W13" s="177">
        <v>103</v>
      </c>
      <c r="X13" s="177">
        <v>76</v>
      </c>
      <c r="Y13" s="177">
        <v>305</v>
      </c>
      <c r="Z13" s="177">
        <v>68</v>
      </c>
      <c r="AA13" s="177">
        <v>93</v>
      </c>
      <c r="AB13" s="177">
        <v>94</v>
      </c>
    </row>
    <row r="14" spans="1:28" s="166" customFormat="1" ht="26">
      <c r="A14" s="180" t="s">
        <v>521</v>
      </c>
      <c r="B14" s="181">
        <f t="shared" ref="B14:D14" si="8">B13*0.5</f>
        <v>51</v>
      </c>
      <c r="C14" s="181">
        <f t="shared" si="8"/>
        <v>86</v>
      </c>
      <c r="D14" s="181">
        <f t="shared" si="8"/>
        <v>-38</v>
      </c>
      <c r="E14" s="181">
        <f>E13*0.5</f>
        <v>99</v>
      </c>
      <c r="F14" s="181">
        <f t="shared" ref="F14" si="9">F13*0.5</f>
        <v>50</v>
      </c>
      <c r="G14" s="181">
        <v>9</v>
      </c>
      <c r="H14" s="181">
        <v>33</v>
      </c>
      <c r="I14" s="181">
        <v>-52</v>
      </c>
      <c r="J14" s="181">
        <v>41</v>
      </c>
      <c r="K14" s="181">
        <v>58</v>
      </c>
      <c r="L14" s="181">
        <v>75</v>
      </c>
      <c r="M14" s="181">
        <v>71</v>
      </c>
      <c r="N14" s="181">
        <v>78</v>
      </c>
      <c r="O14" s="181">
        <v>282</v>
      </c>
      <c r="P14" s="181">
        <v>11</v>
      </c>
      <c r="Q14" s="181">
        <v>5</v>
      </c>
      <c r="R14" s="181">
        <v>38</v>
      </c>
      <c r="S14" s="181">
        <v>14</v>
      </c>
      <c r="T14" s="181">
        <v>67</v>
      </c>
      <c r="U14" s="181">
        <v>32</v>
      </c>
      <c r="V14" s="181">
        <v>31</v>
      </c>
      <c r="W14" s="181">
        <v>51</v>
      </c>
      <c r="X14" s="181">
        <v>38</v>
      </c>
      <c r="Y14" s="181">
        <v>152</v>
      </c>
      <c r="Z14" s="181">
        <v>34</v>
      </c>
      <c r="AA14" s="181">
        <v>46</v>
      </c>
      <c r="AB14" s="181">
        <v>47</v>
      </c>
    </row>
    <row r="15" spans="1:28" s="145" customFormat="1" ht="8.5" customHeight="1">
      <c r="A15" s="165"/>
      <c r="B15" s="167"/>
      <c r="C15" s="167"/>
      <c r="D15" s="167"/>
      <c r="E15" s="167"/>
      <c r="F15" s="167"/>
      <c r="G15" s="167"/>
      <c r="H15" s="167"/>
      <c r="I15" s="167"/>
      <c r="J15" s="167"/>
      <c r="K15" s="167"/>
      <c r="L15" s="167"/>
      <c r="M15" s="167"/>
      <c r="N15" s="167"/>
      <c r="O15" s="167"/>
      <c r="P15" s="167"/>
      <c r="Q15" s="167"/>
      <c r="R15" s="167"/>
      <c r="S15" s="167"/>
      <c r="U15" s="167"/>
      <c r="V15" s="167"/>
      <c r="W15" s="167"/>
      <c r="X15" s="167"/>
      <c r="Y15" s="167"/>
      <c r="Z15" s="167"/>
      <c r="AA15" s="167"/>
      <c r="AB15" s="167"/>
    </row>
    <row r="16" spans="1:28" s="145" customFormat="1">
      <c r="A16" s="165" t="s">
        <v>0</v>
      </c>
      <c r="B16" s="167">
        <v>-751</v>
      </c>
      <c r="C16" s="167">
        <v>-945</v>
      </c>
      <c r="D16" s="167">
        <v>1301</v>
      </c>
      <c r="E16" s="167">
        <v>1301</v>
      </c>
      <c r="F16" s="167">
        <v>1541</v>
      </c>
      <c r="G16" s="167">
        <v>1562</v>
      </c>
      <c r="H16" s="167">
        <v>1648</v>
      </c>
      <c r="I16" s="167">
        <v>2156</v>
      </c>
      <c r="J16" s="167">
        <v>2156</v>
      </c>
      <c r="K16" s="167">
        <v>2071</v>
      </c>
      <c r="L16" s="167">
        <v>2072</v>
      </c>
      <c r="M16" s="167">
        <v>1797</v>
      </c>
      <c r="N16" s="167">
        <v>1938</v>
      </c>
      <c r="O16" s="167">
        <v>1938</v>
      </c>
      <c r="P16" s="167">
        <v>1790</v>
      </c>
      <c r="Q16" s="167">
        <v>1909</v>
      </c>
      <c r="R16" s="167">
        <v>1756</v>
      </c>
      <c r="S16" s="167">
        <v>1626</v>
      </c>
      <c r="T16" s="167">
        <v>1626</v>
      </c>
      <c r="U16" s="167">
        <v>1597</v>
      </c>
      <c r="V16" s="167">
        <v>1444</v>
      </c>
      <c r="W16" s="167">
        <v>1100</v>
      </c>
      <c r="X16" s="167">
        <v>807</v>
      </c>
      <c r="Y16" s="167">
        <v>807</v>
      </c>
      <c r="Z16" s="167">
        <v>842</v>
      </c>
      <c r="AA16" s="167">
        <v>614</v>
      </c>
      <c r="AB16" s="167">
        <v>642</v>
      </c>
    </row>
    <row r="17" spans="1:28" s="145" customFormat="1" ht="14.5">
      <c r="A17" s="165" t="s">
        <v>579</v>
      </c>
      <c r="B17" s="167">
        <v>1179</v>
      </c>
      <c r="C17" s="167">
        <v>1153</v>
      </c>
      <c r="D17" s="167">
        <v>1133</v>
      </c>
      <c r="E17" s="167">
        <v>1133</v>
      </c>
      <c r="F17" s="167">
        <v>1109</v>
      </c>
      <c r="G17" s="167">
        <v>1089</v>
      </c>
      <c r="H17" s="167">
        <v>1068</v>
      </c>
      <c r="I17" s="167">
        <v>1064</v>
      </c>
      <c r="J17" s="167">
        <v>1064</v>
      </c>
      <c r="K17" s="167">
        <v>1047</v>
      </c>
      <c r="L17" s="167">
        <v>1028</v>
      </c>
      <c r="M17" s="167">
        <v>1017</v>
      </c>
      <c r="N17" s="167">
        <v>1040</v>
      </c>
      <c r="O17" s="167">
        <v>1040</v>
      </c>
      <c r="P17" s="167">
        <v>1079</v>
      </c>
      <c r="Q17" s="167">
        <v>1037</v>
      </c>
      <c r="R17" s="167">
        <v>1022</v>
      </c>
      <c r="S17" s="167">
        <v>993</v>
      </c>
      <c r="T17" s="167">
        <v>993</v>
      </c>
      <c r="U17" s="167">
        <v>950</v>
      </c>
      <c r="V17" s="167">
        <v>922</v>
      </c>
      <c r="W17" s="167">
        <v>904</v>
      </c>
      <c r="X17" s="167">
        <v>884</v>
      </c>
      <c r="Y17" s="167">
        <v>884</v>
      </c>
      <c r="Z17" s="167">
        <v>862</v>
      </c>
      <c r="AA17" s="167">
        <v>844</v>
      </c>
      <c r="AB17" s="167">
        <v>825</v>
      </c>
    </row>
    <row r="18" spans="1:28" s="145" customFormat="1">
      <c r="A18" s="165"/>
      <c r="B18" s="167"/>
      <c r="C18" s="167"/>
      <c r="D18" s="167"/>
      <c r="E18" s="167"/>
      <c r="F18" s="167"/>
      <c r="G18" s="167"/>
      <c r="H18" s="167"/>
      <c r="I18" s="167"/>
      <c r="J18" s="167"/>
      <c r="K18" s="167"/>
      <c r="L18" s="167"/>
      <c r="M18" s="167"/>
    </row>
    <row r="19" spans="1:28" s="145" customFormat="1">
      <c r="A19" s="163"/>
      <c r="B19" s="168"/>
      <c r="C19" s="168"/>
      <c r="D19" s="168"/>
      <c r="E19" s="168"/>
      <c r="F19" s="168"/>
      <c r="G19" s="168"/>
      <c r="H19" s="168"/>
      <c r="I19" s="168"/>
      <c r="J19" s="168"/>
      <c r="K19" s="168"/>
      <c r="L19" s="168"/>
      <c r="M19" s="168"/>
    </row>
    <row r="20" spans="1:28" s="313" customFormat="1" ht="30" customHeight="1">
      <c r="A20" s="347" t="s">
        <v>580</v>
      </c>
      <c r="B20" s="347"/>
      <c r="C20" s="347"/>
      <c r="D20" s="346"/>
    </row>
    <row r="21" spans="1:28" s="145" customFormat="1">
      <c r="A21" s="182"/>
      <c r="F21" s="182"/>
      <c r="G21" s="182"/>
      <c r="H21" s="182"/>
      <c r="K21" s="182"/>
    </row>
    <row r="22" spans="1:28" s="145" customFormat="1">
      <c r="A22" s="182"/>
      <c r="F22" s="182"/>
      <c r="G22" s="182"/>
      <c r="H22" s="182"/>
      <c r="K22" s="182"/>
    </row>
    <row r="23" spans="1:28" s="145" customFormat="1">
      <c r="A23" s="182"/>
      <c r="F23" s="165"/>
      <c r="G23" s="165"/>
      <c r="H23" s="165"/>
      <c r="K23" s="165"/>
    </row>
    <row r="24" spans="1:28" s="145" customFormat="1">
      <c r="A24" s="165"/>
      <c r="F24" s="165"/>
      <c r="G24" s="165"/>
      <c r="H24" s="165"/>
      <c r="K24" s="165"/>
    </row>
    <row r="25" spans="1:28" s="145" customFormat="1">
      <c r="A25" s="165"/>
      <c r="F25" s="165"/>
      <c r="G25" s="165"/>
      <c r="H25" s="165"/>
      <c r="K25" s="165"/>
    </row>
    <row r="26" spans="1:28" s="145" customFormat="1">
      <c r="A26" s="165"/>
      <c r="F26" s="165"/>
      <c r="G26" s="165"/>
      <c r="H26" s="165"/>
      <c r="K26" s="165"/>
    </row>
    <row r="27" spans="1:28" s="145" customFormat="1">
      <c r="A27" s="165"/>
      <c r="F27" s="163"/>
      <c r="G27" s="163"/>
      <c r="H27" s="163"/>
      <c r="K27" s="163"/>
    </row>
    <row r="28" spans="1:28" s="145" customFormat="1">
      <c r="A28" s="163"/>
      <c r="F28" s="165"/>
      <c r="G28" s="165"/>
      <c r="H28" s="165"/>
      <c r="K28" s="165"/>
    </row>
    <row r="29" spans="1:28" s="145" customFormat="1">
      <c r="A29" s="165"/>
      <c r="F29" s="165"/>
      <c r="G29" s="165"/>
      <c r="H29" s="165"/>
      <c r="K29" s="165"/>
    </row>
    <row r="30" spans="1:28" s="145" customFormat="1">
      <c r="A30" s="165"/>
      <c r="F30" s="165"/>
      <c r="G30" s="165"/>
      <c r="H30" s="165"/>
      <c r="K30" s="165"/>
    </row>
    <row r="31" spans="1:28" s="145" customFormat="1">
      <c r="A31" s="165"/>
    </row>
    <row r="32" spans="1:28" s="145" customFormat="1" ht="14.5">
      <c r="A32" s="178"/>
      <c r="F32" s="165"/>
      <c r="G32" s="165"/>
      <c r="H32" s="165"/>
      <c r="K32" s="165"/>
    </row>
    <row r="33" spans="1:11" s="145" customFormat="1">
      <c r="A33" s="165"/>
      <c r="F33" s="170"/>
      <c r="G33" s="170"/>
      <c r="H33" s="170"/>
      <c r="K33" s="170"/>
    </row>
    <row r="34" spans="1:11" s="145" customFormat="1">
      <c r="A34" s="165"/>
    </row>
    <row r="35" spans="1:11" s="145" customFormat="1">
      <c r="A35" s="165"/>
      <c r="F35" s="170"/>
      <c r="G35" s="170"/>
      <c r="H35" s="170"/>
      <c r="K35" s="170"/>
    </row>
    <row r="36" spans="1:11" s="145" customFormat="1">
      <c r="A36" s="165"/>
    </row>
    <row r="37" spans="1:11" s="145" customFormat="1"/>
    <row r="38" spans="1:11" s="145" customFormat="1"/>
    <row r="39" spans="1:11" s="145" customFormat="1"/>
    <row r="40" spans="1:11" s="145" customFormat="1" ht="14.5">
      <c r="B40" s="183"/>
      <c r="C40" s="183"/>
    </row>
    <row r="41" spans="1:11" s="145" customFormat="1"/>
    <row r="42" spans="1:11" s="145" customFormat="1"/>
    <row r="43" spans="1:11" s="145" customFormat="1"/>
    <row r="44" spans="1:11" s="145" customFormat="1"/>
    <row r="45" spans="1:11" s="145" customFormat="1"/>
    <row r="46" spans="1:11" s="145" customFormat="1"/>
    <row r="47" spans="1:11" s="145" customFormat="1"/>
    <row r="48" spans="1:11"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1">
    <mergeCell ref="A20:D20"/>
  </mergeCells>
  <phoneticPr fontId="25" type="noConversion"/>
  <pageMargins left="0.7" right="0.7" top="0.75" bottom="0.75" header="0.3" footer="0.3"/>
  <pageSetup scale="3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topLeftCell="A16" zoomScale="56" zoomScaleNormal="56" workbookViewId="0">
      <selection activeCell="AF61" sqref="AF61"/>
    </sheetView>
  </sheetViews>
  <sheetFormatPr defaultRowHeight="14.5"/>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0" tint="-4.9989318521683403E-2"/>
    <pageSetUpPr fitToPage="1"/>
  </sheetPr>
  <dimension ref="A1:V69"/>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activeCell="K8" sqref="K8"/>
    </sheetView>
  </sheetViews>
  <sheetFormatPr defaultColWidth="8.81640625" defaultRowHeight="13"/>
  <cols>
    <col min="1" max="1" width="57.54296875" style="122" bestFit="1" customWidth="1"/>
    <col min="2" max="3" width="11.36328125" style="122" customWidth="1"/>
    <col min="4" max="4" width="10.54296875" style="122" bestFit="1" customWidth="1"/>
    <col min="5" max="5" width="11.26953125" style="122" customWidth="1"/>
    <col min="6" max="6" width="12" style="122" customWidth="1"/>
    <col min="7" max="7" width="14.26953125" style="321" bestFit="1" customWidth="1"/>
    <col min="8" max="16384" width="8.81640625" style="122"/>
  </cols>
  <sheetData>
    <row r="1" spans="1:22" s="207" customFormat="1">
      <c r="A1" s="197" t="s">
        <v>268</v>
      </c>
      <c r="B1" s="197"/>
      <c r="C1" s="197"/>
      <c r="D1" s="197"/>
      <c r="E1" s="197"/>
      <c r="G1" s="320"/>
    </row>
    <row r="2" spans="1:22" s="207" customFormat="1" ht="13.5" thickBot="1">
      <c r="A2" s="199" t="s">
        <v>269</v>
      </c>
      <c r="B2" s="199"/>
      <c r="C2" s="199"/>
      <c r="D2" s="199"/>
      <c r="E2" s="199"/>
      <c r="G2" s="320"/>
    </row>
    <row r="3" spans="1:22" s="207" customFormat="1" ht="14" thickTop="1" thickBot="1">
      <c r="A3" s="209" t="s">
        <v>229</v>
      </c>
      <c r="B3" s="210">
        <v>2019</v>
      </c>
      <c r="C3" s="224">
        <v>2020</v>
      </c>
      <c r="D3" s="210">
        <v>2021</v>
      </c>
      <c r="E3" s="210">
        <v>2022</v>
      </c>
      <c r="F3" s="210">
        <v>2023</v>
      </c>
      <c r="G3" s="210">
        <v>2024</v>
      </c>
      <c r="H3" s="210">
        <v>2025</v>
      </c>
    </row>
    <row r="4" spans="1:22" s="150" customFormat="1" ht="13.5" thickTop="1">
      <c r="A4" s="172" t="s">
        <v>409</v>
      </c>
      <c r="B4" s="173"/>
      <c r="C4" s="173"/>
      <c r="D4" s="173"/>
      <c r="E4" s="173"/>
      <c r="F4" s="173"/>
      <c r="G4" s="230"/>
      <c r="H4" s="230"/>
    </row>
    <row r="5" spans="1:22">
      <c r="A5" s="160" t="s">
        <v>4</v>
      </c>
      <c r="B5" s="139">
        <v>14203.6</v>
      </c>
      <c r="C5" s="139">
        <v>12003</v>
      </c>
      <c r="D5" s="139">
        <v>12661</v>
      </c>
      <c r="E5" s="139">
        <v>15691</v>
      </c>
      <c r="F5" s="139">
        <v>18567</v>
      </c>
      <c r="G5" s="225">
        <v>18490</v>
      </c>
      <c r="H5" s="225"/>
      <c r="I5" s="145"/>
      <c r="J5" s="145"/>
      <c r="K5" s="145"/>
      <c r="L5" s="145"/>
      <c r="M5" s="145"/>
      <c r="N5" s="145"/>
      <c r="O5" s="145"/>
      <c r="P5" s="145"/>
      <c r="Q5" s="145"/>
      <c r="R5" s="145"/>
      <c r="S5" s="145"/>
      <c r="T5" s="145"/>
      <c r="U5" s="145"/>
      <c r="V5" s="145"/>
    </row>
    <row r="6" spans="1:22">
      <c r="A6" s="160" t="s">
        <v>404</v>
      </c>
      <c r="B6" s="139">
        <v>-9891.4</v>
      </c>
      <c r="C6" s="139">
        <v>-8814.6</v>
      </c>
      <c r="D6" s="139">
        <v>-9462</v>
      </c>
      <c r="E6" s="139">
        <v>-13048</v>
      </c>
      <c r="F6" s="139">
        <v>-17265</v>
      </c>
      <c r="G6" s="225">
        <v>-16459</v>
      </c>
      <c r="H6" s="225"/>
      <c r="I6" s="145"/>
      <c r="J6" s="145"/>
      <c r="K6" s="145"/>
      <c r="L6" s="145"/>
      <c r="M6" s="145"/>
      <c r="N6" s="145"/>
      <c r="O6" s="145"/>
      <c r="P6" s="145"/>
      <c r="Q6" s="145"/>
      <c r="R6" s="145"/>
      <c r="S6" s="145"/>
      <c r="T6" s="145"/>
      <c r="U6" s="145"/>
      <c r="V6" s="145"/>
    </row>
    <row r="7" spans="1:22" s="150" customFormat="1">
      <c r="A7" s="172" t="s">
        <v>12</v>
      </c>
      <c r="B7" s="173">
        <v>4312.2000000000007</v>
      </c>
      <c r="C7" s="173">
        <v>3188</v>
      </c>
      <c r="D7" s="173">
        <v>3199</v>
      </c>
      <c r="E7" s="173">
        <v>2643</v>
      </c>
      <c r="F7" s="173">
        <v>1302</v>
      </c>
      <c r="G7" s="230">
        <v>2031</v>
      </c>
      <c r="H7" s="230"/>
    </row>
    <row r="8" spans="1:22">
      <c r="A8" s="160" t="s">
        <v>405</v>
      </c>
      <c r="B8" s="139">
        <v>-984.8</v>
      </c>
      <c r="C8" s="139">
        <v>-821</v>
      </c>
      <c r="D8" s="139">
        <v>-1030</v>
      </c>
      <c r="E8" s="139">
        <v>-1264</v>
      </c>
      <c r="F8" s="139">
        <v>-1094</v>
      </c>
      <c r="G8" s="225">
        <v>-969</v>
      </c>
      <c r="H8" s="225"/>
      <c r="I8" s="145"/>
      <c r="J8" s="145"/>
      <c r="K8" s="145"/>
      <c r="L8" s="145"/>
      <c r="M8" s="145"/>
      <c r="N8" s="145"/>
      <c r="O8" s="145"/>
      <c r="P8" s="145"/>
      <c r="Q8" s="145"/>
      <c r="R8" s="145"/>
      <c r="S8" s="145"/>
      <c r="T8" s="145"/>
      <c r="U8" s="145"/>
      <c r="V8" s="145"/>
    </row>
    <row r="9" spans="1:22">
      <c r="A9" s="160" t="s">
        <v>413</v>
      </c>
      <c r="B9" s="139">
        <v>-2008.5</v>
      </c>
      <c r="C9" s="139">
        <v>-1541</v>
      </c>
      <c r="D9" s="139">
        <v>-1632</v>
      </c>
      <c r="E9" s="139">
        <v>-1899</v>
      </c>
      <c r="F9" s="139">
        <v>-1545</v>
      </c>
      <c r="G9" s="225">
        <v>-1376</v>
      </c>
      <c r="H9" s="225"/>
      <c r="I9" s="145"/>
      <c r="J9" s="145"/>
      <c r="K9" s="145"/>
      <c r="L9" s="145"/>
      <c r="M9" s="145"/>
      <c r="N9" s="145"/>
      <c r="O9" s="145"/>
      <c r="P9" s="145"/>
      <c r="Q9" s="145"/>
      <c r="R9" s="145"/>
      <c r="S9" s="145"/>
      <c r="T9" s="145"/>
      <c r="U9" s="145"/>
      <c r="V9" s="145"/>
    </row>
    <row r="10" spans="1:22">
      <c r="A10" s="160" t="s">
        <v>412</v>
      </c>
      <c r="B10" s="139">
        <v>120.3</v>
      </c>
      <c r="C10" s="139">
        <v>151</v>
      </c>
      <c r="D10" s="139">
        <v>70</v>
      </c>
      <c r="E10" s="139">
        <v>148</v>
      </c>
      <c r="F10" s="139">
        <v>222</v>
      </c>
      <c r="G10" s="225">
        <v>44</v>
      </c>
      <c r="H10" s="225"/>
      <c r="I10" s="145"/>
      <c r="J10" s="145"/>
      <c r="K10" s="145"/>
      <c r="L10" s="145"/>
      <c r="M10" s="145"/>
      <c r="N10" s="145"/>
      <c r="O10" s="145"/>
      <c r="P10" s="145"/>
      <c r="Q10" s="145"/>
      <c r="R10" s="145"/>
      <c r="S10" s="145"/>
      <c r="T10" s="145"/>
      <c r="U10" s="145"/>
      <c r="V10" s="145"/>
    </row>
    <row r="11" spans="1:22">
      <c r="A11" s="160" t="s">
        <v>13</v>
      </c>
      <c r="B11" s="139">
        <v>4.7</v>
      </c>
      <c r="C11" s="139">
        <v>100</v>
      </c>
      <c r="D11" s="139">
        <v>40</v>
      </c>
      <c r="E11" s="139">
        <v>275</v>
      </c>
      <c r="F11" s="139">
        <v>63</v>
      </c>
      <c r="G11" s="225">
        <v>151</v>
      </c>
      <c r="H11" s="225"/>
      <c r="I11" s="145"/>
      <c r="J11" s="145"/>
      <c r="K11" s="145"/>
      <c r="L11" s="145"/>
      <c r="M11" s="145"/>
      <c r="N11" s="145"/>
      <c r="O11" s="145"/>
      <c r="P11" s="145"/>
      <c r="Q11" s="145"/>
      <c r="R11" s="145"/>
      <c r="S11" s="145"/>
      <c r="T11" s="145"/>
      <c r="U11" s="145"/>
      <c r="V11" s="145"/>
    </row>
    <row r="12" spans="1:22">
      <c r="A12" s="160" t="s">
        <v>14</v>
      </c>
      <c r="B12" s="139">
        <v>-755.30000000000007</v>
      </c>
      <c r="C12" s="139">
        <v>2109</v>
      </c>
      <c r="D12" s="139">
        <v>-74</v>
      </c>
      <c r="E12" s="139">
        <v>510</v>
      </c>
      <c r="F12" s="139">
        <v>-9224</v>
      </c>
      <c r="G12" s="225">
        <v>-439</v>
      </c>
      <c r="H12" s="225"/>
      <c r="I12" s="145"/>
      <c r="J12" s="145"/>
      <c r="K12" s="145"/>
      <c r="L12" s="145"/>
      <c r="M12" s="145"/>
      <c r="N12" s="145"/>
      <c r="O12" s="145"/>
      <c r="P12" s="145"/>
      <c r="Q12" s="145"/>
      <c r="R12" s="145"/>
      <c r="S12" s="145"/>
      <c r="T12" s="145"/>
      <c r="U12" s="145"/>
      <c r="V12" s="145"/>
    </row>
    <row r="13" spans="1:22" s="150" customFormat="1">
      <c r="A13" s="172" t="s">
        <v>6</v>
      </c>
      <c r="B13" s="173">
        <v>689.80000000000052</v>
      </c>
      <c r="C13" s="173">
        <v>3186</v>
      </c>
      <c r="D13" s="173">
        <v>573</v>
      </c>
      <c r="E13" s="173">
        <v>413</v>
      </c>
      <c r="F13" s="173">
        <v>-10276</v>
      </c>
      <c r="G13" s="230">
        <v>-558</v>
      </c>
      <c r="H13" s="230"/>
    </row>
    <row r="14" spans="1:22" s="150" customFormat="1">
      <c r="A14" s="160" t="s">
        <v>475</v>
      </c>
      <c r="B14" s="139">
        <v>-29.900000000000006</v>
      </c>
      <c r="C14" s="139">
        <v>-99</v>
      </c>
      <c r="D14" s="139">
        <v>-97</v>
      </c>
      <c r="E14" s="139">
        <v>-88</v>
      </c>
      <c r="F14" s="139">
        <v>-247</v>
      </c>
      <c r="G14" s="225">
        <v>766</v>
      </c>
      <c r="H14" s="225"/>
    </row>
    <row r="15" spans="1:22" s="150" customFormat="1">
      <c r="A15" s="172" t="s">
        <v>17</v>
      </c>
      <c r="B15" s="173">
        <v>659.90000000000055</v>
      </c>
      <c r="C15" s="173">
        <v>3087</v>
      </c>
      <c r="D15" s="173">
        <v>476</v>
      </c>
      <c r="E15" s="173">
        <v>325</v>
      </c>
      <c r="F15" s="173">
        <v>-10523</v>
      </c>
      <c r="G15" s="230">
        <v>208</v>
      </c>
      <c r="H15" s="230"/>
    </row>
    <row r="16" spans="1:22">
      <c r="A16" s="160" t="s">
        <v>18</v>
      </c>
      <c r="B16" s="139">
        <v>-122.4</v>
      </c>
      <c r="C16" s="139">
        <v>-218</v>
      </c>
      <c r="D16" s="139">
        <v>-111</v>
      </c>
      <c r="E16" s="139">
        <v>-2</v>
      </c>
      <c r="F16" s="139">
        <v>776</v>
      </c>
      <c r="G16" s="225">
        <v>-102</v>
      </c>
      <c r="H16" s="225"/>
      <c r="I16" s="145"/>
      <c r="J16" s="145"/>
      <c r="K16" s="145"/>
      <c r="L16" s="145"/>
      <c r="M16" s="145"/>
      <c r="N16" s="145"/>
      <c r="O16" s="145"/>
      <c r="P16" s="145"/>
      <c r="Q16" s="145"/>
      <c r="R16" s="145"/>
      <c r="S16" s="145"/>
      <c r="T16" s="145"/>
      <c r="U16" s="145"/>
      <c r="V16" s="145"/>
    </row>
    <row r="17" spans="1:22" s="150" customFormat="1">
      <c r="A17" s="172" t="s">
        <v>354</v>
      </c>
      <c r="B17" s="173">
        <v>537.50000000000057</v>
      </c>
      <c r="C17" s="173">
        <v>2869</v>
      </c>
      <c r="D17" s="173">
        <v>365</v>
      </c>
      <c r="E17" s="173">
        <v>323</v>
      </c>
      <c r="F17" s="173">
        <v>-9747</v>
      </c>
      <c r="G17" s="230">
        <v>106</v>
      </c>
      <c r="H17" s="230"/>
    </row>
    <row r="18" spans="1:22">
      <c r="A18" s="160" t="s">
        <v>355</v>
      </c>
      <c r="B18" s="139">
        <v>52.000000000000007</v>
      </c>
      <c r="C18" s="139">
        <v>-643</v>
      </c>
      <c r="D18" s="139">
        <v>-40</v>
      </c>
      <c r="E18" s="139">
        <v>0</v>
      </c>
      <c r="F18" s="139">
        <v>0</v>
      </c>
      <c r="G18" s="225">
        <v>0</v>
      </c>
      <c r="H18" s="225"/>
      <c r="I18" s="145"/>
      <c r="J18" s="145"/>
      <c r="K18" s="145"/>
      <c r="L18" s="145"/>
      <c r="M18" s="145"/>
      <c r="N18" s="145"/>
      <c r="O18" s="145"/>
      <c r="P18" s="145"/>
      <c r="Q18" s="145"/>
      <c r="R18" s="145"/>
      <c r="S18" s="145"/>
      <c r="T18" s="145"/>
      <c r="U18" s="145"/>
      <c r="V18" s="145"/>
    </row>
    <row r="19" spans="1:22" s="150" customFormat="1">
      <c r="A19" s="172" t="s">
        <v>363</v>
      </c>
      <c r="B19" s="173">
        <v>589.50000000000057</v>
      </c>
      <c r="C19" s="173">
        <v>2226</v>
      </c>
      <c r="D19" s="173">
        <v>325</v>
      </c>
      <c r="E19" s="173">
        <v>323</v>
      </c>
      <c r="F19" s="173">
        <v>-9747</v>
      </c>
      <c r="G19" s="230">
        <v>106</v>
      </c>
      <c r="H19" s="230"/>
    </row>
    <row r="20" spans="1:22">
      <c r="A20" s="163"/>
      <c r="B20" s="164"/>
      <c r="C20" s="164"/>
      <c r="D20" s="164"/>
      <c r="E20" s="164"/>
      <c r="F20" s="164"/>
      <c r="G20" s="322"/>
      <c r="H20" s="322"/>
      <c r="I20" s="145"/>
      <c r="J20" s="145"/>
      <c r="K20" s="145"/>
      <c r="L20" s="145"/>
      <c r="M20" s="145"/>
      <c r="N20" s="145"/>
      <c r="O20" s="145"/>
      <c r="P20" s="145"/>
      <c r="Q20" s="145"/>
      <c r="R20" s="145"/>
      <c r="S20" s="145"/>
      <c r="T20" s="145"/>
      <c r="U20" s="145"/>
      <c r="V20" s="145"/>
    </row>
    <row r="21" spans="1:22" s="150" customFormat="1">
      <c r="A21" s="172" t="s">
        <v>92</v>
      </c>
      <c r="B21" s="173"/>
      <c r="C21" s="173"/>
      <c r="D21" s="173"/>
      <c r="E21" s="173"/>
      <c r="F21" s="173"/>
      <c r="G21" s="230"/>
      <c r="H21" s="230"/>
    </row>
    <row r="22" spans="1:22">
      <c r="A22" s="160" t="s">
        <v>93</v>
      </c>
      <c r="B22" s="139">
        <v>52</v>
      </c>
      <c r="C22" s="139">
        <v>-161</v>
      </c>
      <c r="D22" s="139">
        <v>140</v>
      </c>
      <c r="E22" s="139">
        <v>123</v>
      </c>
      <c r="F22" s="139">
        <v>-83</v>
      </c>
      <c r="G22" s="225">
        <v>-49</v>
      </c>
      <c r="H22" s="225"/>
      <c r="I22" s="145"/>
      <c r="J22" s="145"/>
      <c r="K22" s="145"/>
      <c r="L22" s="145"/>
      <c r="M22" s="145"/>
      <c r="N22" s="145"/>
      <c r="O22" s="145"/>
      <c r="P22" s="145"/>
      <c r="Q22" s="145"/>
      <c r="R22" s="145"/>
      <c r="S22" s="145"/>
      <c r="T22" s="145"/>
      <c r="U22" s="145"/>
      <c r="V22" s="145"/>
    </row>
    <row r="23" spans="1:22">
      <c r="A23" s="160" t="s">
        <v>94</v>
      </c>
      <c r="B23" s="139">
        <v>13</v>
      </c>
      <c r="C23" s="139">
        <v>-311</v>
      </c>
      <c r="D23" s="139">
        <v>289</v>
      </c>
      <c r="E23" s="139">
        <v>108</v>
      </c>
      <c r="F23" s="139">
        <v>-174</v>
      </c>
      <c r="G23" s="225">
        <v>33</v>
      </c>
      <c r="H23" s="225"/>
      <c r="I23" s="145"/>
      <c r="J23" s="145"/>
      <c r="K23" s="145"/>
      <c r="L23" s="145"/>
      <c r="M23" s="145"/>
      <c r="N23" s="145"/>
      <c r="O23" s="145"/>
      <c r="P23" s="145"/>
      <c r="Q23" s="145"/>
      <c r="R23" s="145"/>
      <c r="S23" s="145"/>
      <c r="T23" s="145"/>
      <c r="U23" s="145"/>
      <c r="V23" s="145"/>
    </row>
    <row r="24" spans="1:22" s="150" customFormat="1">
      <c r="A24" s="172" t="s">
        <v>356</v>
      </c>
      <c r="B24" s="173">
        <v>65</v>
      </c>
      <c r="C24" s="173">
        <v>-472</v>
      </c>
      <c r="D24" s="173">
        <v>429</v>
      </c>
      <c r="E24" s="173">
        <v>231</v>
      </c>
      <c r="F24" s="173">
        <v>-257</v>
      </c>
      <c r="G24" s="230">
        <v>-16</v>
      </c>
      <c r="H24" s="230"/>
    </row>
    <row r="25" spans="1:22" s="150" customFormat="1">
      <c r="A25" s="172" t="s">
        <v>357</v>
      </c>
      <c r="B25" s="173">
        <v>654.50000000000057</v>
      </c>
      <c r="C25" s="173">
        <v>1754</v>
      </c>
      <c r="D25" s="173">
        <v>754</v>
      </c>
      <c r="E25" s="173">
        <v>554</v>
      </c>
      <c r="F25" s="173">
        <v>-10004</v>
      </c>
      <c r="G25" s="230">
        <v>90</v>
      </c>
      <c r="H25" s="230"/>
    </row>
    <row r="26" spans="1:22">
      <c r="A26" s="165"/>
      <c r="B26" s="139"/>
      <c r="C26" s="139"/>
      <c r="D26" s="139"/>
      <c r="E26" s="139"/>
      <c r="H26" s="321"/>
      <c r="I26" s="145"/>
      <c r="J26" s="145"/>
      <c r="K26" s="145"/>
      <c r="L26" s="145"/>
      <c r="M26" s="145"/>
      <c r="N26" s="145"/>
      <c r="O26" s="145"/>
      <c r="P26" s="145"/>
      <c r="Q26" s="145"/>
      <c r="R26" s="145"/>
      <c r="S26" s="145"/>
      <c r="T26" s="145"/>
      <c r="U26" s="145"/>
      <c r="V26" s="145"/>
    </row>
    <row r="27" spans="1:22" s="150" customFormat="1">
      <c r="A27" s="172" t="s">
        <v>297</v>
      </c>
      <c r="B27" s="173"/>
      <c r="C27" s="173"/>
      <c r="D27" s="173"/>
      <c r="E27" s="173"/>
      <c r="F27" s="173"/>
      <c r="G27" s="230"/>
      <c r="H27" s="230"/>
    </row>
    <row r="28" spans="1:22">
      <c r="A28" s="160" t="s">
        <v>320</v>
      </c>
      <c r="B28" s="139">
        <v>589</v>
      </c>
      <c r="C28" s="139">
        <v>2236</v>
      </c>
      <c r="D28" s="139">
        <v>325</v>
      </c>
      <c r="E28" s="139">
        <v>323</v>
      </c>
      <c r="F28" s="139">
        <v>-9747</v>
      </c>
      <c r="G28" s="225">
        <v>106</v>
      </c>
      <c r="H28" s="225"/>
      <c r="I28" s="145"/>
      <c r="J28" s="145"/>
      <c r="K28" s="145"/>
      <c r="L28" s="145"/>
      <c r="M28" s="145"/>
      <c r="N28" s="145"/>
      <c r="O28" s="145"/>
      <c r="P28" s="145"/>
      <c r="Q28" s="145"/>
      <c r="R28" s="145"/>
      <c r="S28" s="145"/>
      <c r="T28" s="145"/>
      <c r="U28" s="145"/>
      <c r="V28" s="145"/>
    </row>
    <row r="29" spans="1:22">
      <c r="A29" s="160" t="s">
        <v>19</v>
      </c>
      <c r="B29" s="139">
        <v>1</v>
      </c>
      <c r="C29" s="139">
        <v>-9</v>
      </c>
      <c r="D29" s="139">
        <v>0</v>
      </c>
      <c r="E29" s="139">
        <v>0</v>
      </c>
      <c r="F29" s="139">
        <v>0</v>
      </c>
      <c r="G29" s="225">
        <v>0</v>
      </c>
      <c r="H29" s="225"/>
      <c r="I29" s="145"/>
      <c r="J29" s="145"/>
      <c r="K29" s="145"/>
      <c r="L29" s="145"/>
      <c r="M29" s="145"/>
      <c r="N29" s="145"/>
      <c r="O29" s="145"/>
      <c r="P29" s="145"/>
      <c r="Q29" s="145"/>
      <c r="R29" s="145"/>
      <c r="S29" s="145"/>
      <c r="T29" s="145"/>
      <c r="U29" s="145"/>
      <c r="V29" s="145"/>
    </row>
    <row r="30" spans="1:22">
      <c r="A30" s="165"/>
      <c r="B30" s="139"/>
      <c r="C30" s="139"/>
      <c r="D30" s="139"/>
      <c r="E30" s="139"/>
      <c r="F30" s="139"/>
      <c r="G30" s="225"/>
      <c r="H30" s="225"/>
      <c r="I30" s="145"/>
      <c r="J30" s="145"/>
      <c r="K30" s="145"/>
      <c r="L30" s="145"/>
      <c r="M30" s="145"/>
      <c r="N30" s="145"/>
      <c r="O30" s="145"/>
      <c r="P30" s="145"/>
      <c r="Q30" s="145"/>
      <c r="R30" s="145"/>
      <c r="S30" s="145"/>
      <c r="T30" s="145"/>
      <c r="U30" s="145"/>
      <c r="V30" s="145"/>
    </row>
    <row r="31" spans="1:22" s="150" customFormat="1">
      <c r="A31" s="172" t="s">
        <v>188</v>
      </c>
      <c r="B31" s="173"/>
      <c r="C31" s="173"/>
      <c r="D31" s="173"/>
      <c r="E31" s="173"/>
      <c r="F31" s="173"/>
      <c r="G31" s="230"/>
      <c r="H31" s="230"/>
    </row>
    <row r="32" spans="1:22">
      <c r="A32" s="160" t="s">
        <v>320</v>
      </c>
      <c r="B32" s="139">
        <v>654</v>
      </c>
      <c r="C32" s="139">
        <v>1763</v>
      </c>
      <c r="D32" s="139">
        <v>754</v>
      </c>
      <c r="E32" s="139">
        <v>554</v>
      </c>
      <c r="F32" s="139">
        <v>-10004</v>
      </c>
      <c r="G32" s="225">
        <v>90</v>
      </c>
      <c r="H32" s="225"/>
      <c r="I32" s="145"/>
      <c r="J32" s="145"/>
      <c r="K32" s="145"/>
      <c r="L32" s="145"/>
      <c r="M32" s="145"/>
      <c r="N32" s="145"/>
      <c r="O32" s="145"/>
      <c r="P32" s="145"/>
      <c r="Q32" s="145"/>
      <c r="R32" s="145"/>
      <c r="S32" s="145"/>
      <c r="T32" s="145"/>
      <c r="U32" s="145"/>
      <c r="V32" s="145"/>
    </row>
    <row r="33" spans="1:22">
      <c r="A33" s="165" t="s">
        <v>19</v>
      </c>
      <c r="B33" s="139">
        <v>1</v>
      </c>
      <c r="C33" s="139">
        <v>-9</v>
      </c>
      <c r="D33" s="139">
        <v>0</v>
      </c>
      <c r="E33" s="139">
        <v>0</v>
      </c>
      <c r="F33" s="139">
        <v>0</v>
      </c>
      <c r="G33" s="225">
        <v>0</v>
      </c>
      <c r="H33" s="225"/>
      <c r="I33" s="145"/>
      <c r="J33" s="145"/>
      <c r="K33" s="145"/>
      <c r="L33" s="145"/>
      <c r="M33" s="145"/>
      <c r="N33" s="145"/>
      <c r="O33" s="145"/>
      <c r="P33" s="145"/>
      <c r="Q33" s="145"/>
      <c r="R33" s="145"/>
      <c r="S33" s="145"/>
      <c r="T33" s="145"/>
      <c r="U33" s="145"/>
      <c r="V33" s="145"/>
    </row>
    <row r="34" spans="1:22">
      <c r="A34" s="160"/>
      <c r="B34" s="139"/>
      <c r="C34" s="139"/>
      <c r="D34" s="139"/>
      <c r="E34" s="139"/>
      <c r="F34" s="139"/>
      <c r="G34" s="225"/>
      <c r="H34" s="225"/>
      <c r="I34" s="145"/>
      <c r="J34" s="145"/>
      <c r="K34" s="145"/>
      <c r="L34" s="145"/>
      <c r="M34" s="145"/>
      <c r="N34" s="145"/>
      <c r="O34" s="145"/>
      <c r="P34" s="145"/>
      <c r="Q34" s="145"/>
      <c r="R34" s="145"/>
      <c r="S34" s="145"/>
      <c r="T34" s="145"/>
      <c r="U34" s="145"/>
      <c r="V34" s="145"/>
    </row>
    <row r="35" spans="1:22" s="150" customFormat="1">
      <c r="A35" s="172" t="s">
        <v>187</v>
      </c>
      <c r="B35" s="173"/>
      <c r="C35" s="173"/>
      <c r="D35" s="173"/>
      <c r="E35" s="173"/>
      <c r="F35" s="173"/>
      <c r="G35" s="230"/>
      <c r="H35" s="230"/>
    </row>
    <row r="36" spans="1:22">
      <c r="A36" s="160" t="s">
        <v>350</v>
      </c>
      <c r="B36" s="143">
        <v>7.9890159866915367</v>
      </c>
      <c r="C36" s="143">
        <v>42.6</v>
      </c>
      <c r="D36" s="143">
        <v>4.76</v>
      </c>
      <c r="E36" s="143">
        <v>4.13</v>
      </c>
      <c r="F36" s="143">
        <v>-124.61</v>
      </c>
      <c r="G36" s="266">
        <v>0.03</v>
      </c>
      <c r="H36" s="266"/>
      <c r="I36" s="145"/>
      <c r="J36" s="145"/>
      <c r="K36" s="145"/>
      <c r="L36" s="145"/>
      <c r="M36" s="145"/>
      <c r="N36" s="145"/>
      <c r="O36" s="145"/>
      <c r="P36" s="145"/>
      <c r="Q36" s="145"/>
      <c r="R36" s="145"/>
      <c r="S36" s="145"/>
      <c r="T36" s="145"/>
      <c r="U36" s="145"/>
      <c r="V36" s="145"/>
    </row>
    <row r="37" spans="1:22">
      <c r="A37" s="160" t="s">
        <v>351</v>
      </c>
      <c r="B37" s="143">
        <v>7.97</v>
      </c>
      <c r="C37" s="143">
        <v>42.400000000000006</v>
      </c>
      <c r="D37" s="143">
        <v>4.74</v>
      </c>
      <c r="E37" s="143">
        <v>4.13</v>
      </c>
      <c r="F37" s="143">
        <v>-124.61</v>
      </c>
      <c r="G37" s="266">
        <v>0.03</v>
      </c>
      <c r="H37" s="266"/>
      <c r="I37" s="145"/>
      <c r="J37" s="145"/>
      <c r="K37" s="145"/>
      <c r="L37" s="145"/>
      <c r="M37" s="145"/>
      <c r="N37" s="145"/>
      <c r="O37" s="145"/>
      <c r="P37" s="145"/>
      <c r="Q37" s="145"/>
      <c r="R37" s="145"/>
      <c r="S37" s="145"/>
      <c r="T37" s="145"/>
      <c r="U37" s="145"/>
      <c r="V37" s="145"/>
    </row>
    <row r="38" spans="1:22">
      <c r="A38" s="160" t="s">
        <v>9</v>
      </c>
      <c r="B38" s="143">
        <v>8.77</v>
      </c>
      <c r="C38" s="143">
        <v>33.06</v>
      </c>
      <c r="D38" s="143">
        <v>4.2300000000000004</v>
      </c>
      <c r="E38" s="143">
        <v>4.13</v>
      </c>
      <c r="F38" s="143">
        <v>-124.61</v>
      </c>
      <c r="G38" s="266">
        <v>0.03</v>
      </c>
      <c r="H38" s="266"/>
      <c r="I38" s="145"/>
      <c r="J38" s="145"/>
      <c r="K38" s="145"/>
      <c r="L38" s="145"/>
      <c r="M38" s="145"/>
      <c r="N38" s="145"/>
      <c r="O38" s="145"/>
      <c r="P38" s="145"/>
      <c r="Q38" s="145"/>
      <c r="R38" s="145"/>
      <c r="S38" s="145"/>
      <c r="T38" s="145"/>
      <c r="U38" s="145"/>
      <c r="V38" s="145"/>
    </row>
    <row r="39" spans="1:22">
      <c r="A39" s="160" t="s">
        <v>20</v>
      </c>
      <c r="B39" s="143">
        <v>8.74</v>
      </c>
      <c r="C39" s="143">
        <v>32.9</v>
      </c>
      <c r="D39" s="143">
        <v>4.21</v>
      </c>
      <c r="E39" s="143">
        <v>4.13</v>
      </c>
      <c r="F39" s="143">
        <v>-124.61</v>
      </c>
      <c r="G39" s="266">
        <v>0.03</v>
      </c>
      <c r="H39" s="266"/>
      <c r="I39" s="145"/>
      <c r="J39" s="145"/>
      <c r="K39" s="145"/>
      <c r="L39" s="145"/>
      <c r="M39" s="145"/>
      <c r="N39" s="145"/>
      <c r="O39" s="145"/>
      <c r="P39" s="145"/>
      <c r="Q39" s="145"/>
      <c r="R39" s="145"/>
      <c r="S39" s="145"/>
      <c r="T39" s="145"/>
      <c r="U39" s="145"/>
      <c r="V39" s="145"/>
    </row>
    <row r="40" spans="1:22">
      <c r="A40" s="160"/>
      <c r="B40" s="139"/>
      <c r="C40" s="139"/>
      <c r="D40" s="139"/>
      <c r="E40" s="139"/>
      <c r="F40" s="139"/>
      <c r="G40" s="225"/>
      <c r="H40" s="225"/>
      <c r="I40" s="145"/>
      <c r="J40" s="145"/>
      <c r="K40" s="145"/>
      <c r="L40" s="145"/>
      <c r="M40" s="145"/>
      <c r="N40" s="145"/>
      <c r="O40" s="145"/>
      <c r="P40" s="145"/>
      <c r="Q40" s="145"/>
      <c r="R40" s="145"/>
      <c r="S40" s="145"/>
      <c r="T40" s="145"/>
      <c r="U40" s="145"/>
      <c r="V40" s="145"/>
    </row>
    <row r="41" spans="1:22" s="150" customFormat="1">
      <c r="A41" s="172" t="s">
        <v>352</v>
      </c>
      <c r="B41" s="173"/>
      <c r="C41" s="173"/>
      <c r="D41" s="173"/>
      <c r="E41" s="173"/>
      <c r="F41" s="173"/>
      <c r="G41" s="230"/>
      <c r="H41" s="230"/>
    </row>
    <row r="42" spans="1:22">
      <c r="A42" s="160" t="s">
        <v>80</v>
      </c>
      <c r="B42" s="139">
        <v>67342244</v>
      </c>
      <c r="C42" s="139">
        <v>67347526</v>
      </c>
      <c r="D42" s="139">
        <v>77970071</v>
      </c>
      <c r="E42" s="139">
        <v>78225962</v>
      </c>
      <c r="F42" s="139">
        <v>78225962</v>
      </c>
      <c r="G42" s="225">
        <v>4578225962</v>
      </c>
      <c r="H42" s="225"/>
      <c r="I42" s="145"/>
      <c r="J42" s="145"/>
      <c r="K42" s="145"/>
      <c r="L42" s="145"/>
      <c r="M42" s="145"/>
      <c r="N42" s="145"/>
      <c r="O42" s="145"/>
      <c r="P42" s="145"/>
      <c r="Q42" s="145"/>
      <c r="R42" s="145"/>
      <c r="S42" s="145"/>
      <c r="T42" s="145"/>
      <c r="U42" s="145"/>
      <c r="V42" s="145"/>
    </row>
    <row r="43" spans="1:22">
      <c r="A43" s="160" t="s">
        <v>81</v>
      </c>
      <c r="B43" s="139">
        <v>67279875.380821913</v>
      </c>
      <c r="C43" s="139">
        <v>67345231</v>
      </c>
      <c r="D43" s="139">
        <v>76731753</v>
      </c>
      <c r="E43" s="139">
        <v>78137402</v>
      </c>
      <c r="F43" s="139">
        <v>78225962</v>
      </c>
      <c r="G43" s="225">
        <v>4110047635</v>
      </c>
      <c r="H43" s="225"/>
      <c r="I43" s="145"/>
      <c r="J43" s="145"/>
      <c r="K43" s="145"/>
      <c r="L43" s="145"/>
      <c r="M43" s="145"/>
      <c r="N43" s="145"/>
      <c r="O43" s="145"/>
      <c r="P43" s="145"/>
      <c r="Q43" s="145"/>
      <c r="R43" s="145"/>
      <c r="S43" s="145"/>
      <c r="T43" s="145"/>
      <c r="U43" s="145"/>
      <c r="V43" s="145"/>
    </row>
    <row r="44" spans="1:22">
      <c r="A44" s="160" t="s">
        <v>82</v>
      </c>
      <c r="B44" s="139">
        <v>67484564.942465752</v>
      </c>
      <c r="C44" s="139">
        <v>67664386</v>
      </c>
      <c r="D44" s="139">
        <v>77031536</v>
      </c>
      <c r="E44" s="139">
        <v>78225008</v>
      </c>
      <c r="F44" s="139">
        <v>78225962</v>
      </c>
      <c r="G44" s="225">
        <v>4110047635</v>
      </c>
      <c r="H44" s="225"/>
      <c r="I44" s="145"/>
      <c r="J44" s="145"/>
      <c r="K44" s="145"/>
      <c r="L44" s="145"/>
      <c r="M44" s="145"/>
      <c r="N44" s="145"/>
      <c r="O44" s="145"/>
      <c r="P44" s="145"/>
      <c r="Q44" s="145"/>
      <c r="R44" s="145"/>
      <c r="S44" s="145"/>
      <c r="T44" s="145"/>
      <c r="U44" s="145"/>
      <c r="V44" s="145"/>
    </row>
    <row r="45" spans="1:22">
      <c r="A45" s="145"/>
      <c r="B45" s="145"/>
      <c r="C45" s="145"/>
      <c r="D45" s="145"/>
      <c r="E45" s="145"/>
      <c r="F45" s="145"/>
      <c r="G45" s="142"/>
      <c r="H45" s="145"/>
      <c r="I45" s="145"/>
      <c r="J45" s="145"/>
      <c r="K45" s="145"/>
      <c r="L45" s="145"/>
      <c r="M45" s="145"/>
      <c r="N45" s="145"/>
      <c r="O45" s="145"/>
      <c r="P45" s="145"/>
      <c r="Q45" s="145"/>
      <c r="R45" s="145"/>
      <c r="S45" s="145"/>
      <c r="T45" s="145"/>
      <c r="U45" s="145"/>
      <c r="V45" s="145"/>
    </row>
    <row r="46" spans="1:22">
      <c r="A46" s="145"/>
      <c r="B46" s="145"/>
      <c r="C46" s="145"/>
      <c r="D46" s="145"/>
      <c r="E46" s="145"/>
      <c r="F46" s="145"/>
      <c r="G46" s="142"/>
      <c r="H46" s="145"/>
      <c r="I46" s="145"/>
      <c r="J46" s="145"/>
      <c r="K46" s="145"/>
      <c r="L46" s="145"/>
      <c r="M46" s="145"/>
      <c r="N46" s="145"/>
      <c r="O46" s="145"/>
      <c r="P46" s="145"/>
      <c r="Q46" s="145"/>
      <c r="R46" s="145"/>
      <c r="S46" s="145"/>
      <c r="T46" s="145"/>
      <c r="U46" s="145"/>
      <c r="V46" s="145"/>
    </row>
    <row r="47" spans="1:22">
      <c r="A47" s="145"/>
      <c r="B47" s="145"/>
      <c r="C47" s="145"/>
      <c r="D47" s="145"/>
      <c r="E47" s="145"/>
      <c r="F47" s="145"/>
      <c r="G47" s="142"/>
      <c r="H47" s="145"/>
      <c r="I47" s="145"/>
      <c r="J47" s="145"/>
      <c r="K47" s="145"/>
      <c r="L47" s="145"/>
      <c r="M47" s="145"/>
      <c r="N47" s="145"/>
      <c r="O47" s="145"/>
      <c r="P47" s="145"/>
      <c r="Q47" s="145"/>
      <c r="R47" s="145"/>
      <c r="S47" s="145"/>
      <c r="T47" s="145"/>
      <c r="U47" s="145"/>
      <c r="V47" s="145"/>
    </row>
    <row r="48" spans="1:22">
      <c r="A48" s="145"/>
      <c r="B48" s="145"/>
      <c r="C48" s="145"/>
      <c r="D48" s="145"/>
      <c r="E48" s="145"/>
      <c r="F48" s="145"/>
      <c r="G48" s="142"/>
      <c r="H48" s="145"/>
      <c r="I48" s="145"/>
      <c r="J48" s="145"/>
      <c r="K48" s="145"/>
      <c r="L48" s="145"/>
      <c r="M48" s="145"/>
      <c r="N48" s="145"/>
      <c r="O48" s="145"/>
      <c r="P48" s="145"/>
      <c r="Q48" s="145"/>
      <c r="R48" s="145"/>
      <c r="S48" s="145"/>
      <c r="T48" s="145"/>
      <c r="U48" s="145"/>
      <c r="V48" s="145"/>
    </row>
    <row r="49" spans="1:22">
      <c r="A49" s="145"/>
      <c r="B49" s="145"/>
      <c r="C49" s="145"/>
      <c r="D49" s="145"/>
      <c r="E49" s="145"/>
      <c r="F49" s="145"/>
      <c r="G49" s="142"/>
      <c r="H49" s="145"/>
      <c r="I49" s="145"/>
      <c r="J49" s="145"/>
      <c r="K49" s="145"/>
      <c r="L49" s="145"/>
      <c r="M49" s="145"/>
      <c r="N49" s="145"/>
      <c r="O49" s="145"/>
      <c r="P49" s="145"/>
      <c r="Q49" s="145"/>
      <c r="R49" s="145"/>
      <c r="S49" s="145"/>
      <c r="T49" s="145"/>
      <c r="U49" s="145"/>
      <c r="V49" s="145"/>
    </row>
    <row r="50" spans="1:22">
      <c r="A50" s="145"/>
      <c r="B50" s="145"/>
      <c r="C50" s="145"/>
      <c r="D50" s="145"/>
      <c r="E50" s="145"/>
      <c r="F50" s="145"/>
      <c r="G50" s="142"/>
      <c r="H50" s="145"/>
      <c r="I50" s="145"/>
      <c r="J50" s="145"/>
      <c r="K50" s="145"/>
      <c r="L50" s="145"/>
      <c r="M50" s="145"/>
      <c r="N50" s="145"/>
      <c r="O50" s="145"/>
      <c r="P50" s="145"/>
      <c r="Q50" s="145"/>
      <c r="R50" s="145"/>
      <c r="S50" s="145"/>
      <c r="T50" s="145"/>
      <c r="U50" s="145"/>
      <c r="V50" s="145"/>
    </row>
    <row r="51" spans="1:22">
      <c r="A51" s="145"/>
      <c r="B51" s="145"/>
      <c r="C51" s="145"/>
      <c r="D51" s="145"/>
      <c r="E51" s="145"/>
      <c r="F51" s="145"/>
      <c r="G51" s="142"/>
      <c r="H51" s="145"/>
      <c r="I51" s="145"/>
      <c r="J51" s="145"/>
      <c r="K51" s="145"/>
      <c r="L51" s="145"/>
      <c r="M51" s="145"/>
      <c r="N51" s="145"/>
      <c r="O51" s="145"/>
      <c r="P51" s="145"/>
      <c r="Q51" s="145"/>
      <c r="R51" s="145"/>
      <c r="S51" s="145"/>
      <c r="T51" s="145"/>
      <c r="U51" s="145"/>
      <c r="V51" s="145"/>
    </row>
    <row r="52" spans="1:22">
      <c r="A52" s="145"/>
      <c r="B52" s="145"/>
      <c r="C52" s="145"/>
      <c r="D52" s="145"/>
      <c r="E52" s="145"/>
      <c r="F52" s="145"/>
      <c r="G52" s="142"/>
      <c r="H52" s="145"/>
      <c r="I52" s="145"/>
      <c r="J52" s="145"/>
      <c r="K52" s="145"/>
      <c r="L52" s="145"/>
      <c r="M52" s="145"/>
      <c r="N52" s="145"/>
      <c r="O52" s="145"/>
      <c r="P52" s="145"/>
      <c r="Q52" s="145"/>
      <c r="R52" s="145"/>
      <c r="S52" s="145"/>
      <c r="T52" s="145"/>
      <c r="U52" s="145"/>
      <c r="V52" s="145"/>
    </row>
    <row r="53" spans="1:22">
      <c r="A53" s="145"/>
      <c r="B53" s="145"/>
      <c r="C53" s="145"/>
      <c r="D53" s="145"/>
      <c r="E53" s="145"/>
      <c r="F53" s="145"/>
      <c r="G53" s="142"/>
      <c r="H53" s="145"/>
      <c r="I53" s="145"/>
      <c r="J53" s="145"/>
      <c r="K53" s="145"/>
      <c r="L53" s="145"/>
      <c r="M53" s="145"/>
      <c r="N53" s="145"/>
      <c r="O53" s="145"/>
      <c r="P53" s="145"/>
      <c r="Q53" s="145"/>
      <c r="R53" s="145"/>
      <c r="S53" s="145"/>
      <c r="T53" s="145"/>
      <c r="U53" s="145"/>
      <c r="V53" s="145"/>
    </row>
    <row r="54" spans="1:22">
      <c r="A54" s="145"/>
      <c r="B54" s="145"/>
      <c r="C54" s="145"/>
      <c r="D54" s="145"/>
      <c r="E54" s="145"/>
      <c r="F54" s="145"/>
      <c r="G54" s="142"/>
      <c r="H54" s="145"/>
      <c r="I54" s="145"/>
      <c r="J54" s="145"/>
      <c r="K54" s="145"/>
      <c r="L54" s="145"/>
      <c r="M54" s="145"/>
      <c r="N54" s="145"/>
      <c r="O54" s="145"/>
      <c r="P54" s="145"/>
      <c r="Q54" s="145"/>
      <c r="R54" s="145"/>
      <c r="S54" s="145"/>
      <c r="T54" s="145"/>
      <c r="U54" s="145"/>
      <c r="V54" s="145"/>
    </row>
    <row r="55" spans="1:22">
      <c r="A55" s="145"/>
      <c r="B55" s="145"/>
      <c r="C55" s="145"/>
      <c r="D55" s="145"/>
      <c r="E55" s="145"/>
      <c r="F55" s="145"/>
      <c r="G55" s="142"/>
      <c r="H55" s="145"/>
      <c r="I55" s="145"/>
      <c r="J55" s="145"/>
      <c r="K55" s="145"/>
      <c r="L55" s="145"/>
      <c r="M55" s="145"/>
      <c r="N55" s="145"/>
      <c r="O55" s="145"/>
      <c r="P55" s="145"/>
      <c r="Q55" s="145"/>
      <c r="R55" s="145"/>
      <c r="S55" s="145"/>
      <c r="T55" s="145"/>
      <c r="U55" s="145"/>
      <c r="V55" s="145"/>
    </row>
    <row r="56" spans="1:22">
      <c r="A56" s="145"/>
      <c r="B56" s="145"/>
      <c r="C56" s="145"/>
      <c r="D56" s="145"/>
      <c r="E56" s="145"/>
      <c r="F56" s="145"/>
      <c r="G56" s="142"/>
      <c r="H56" s="145"/>
      <c r="I56" s="145"/>
      <c r="J56" s="145"/>
      <c r="K56" s="145"/>
      <c r="L56" s="145"/>
      <c r="M56" s="145"/>
      <c r="N56" s="145"/>
      <c r="O56" s="145"/>
      <c r="P56" s="145"/>
      <c r="Q56" s="145"/>
      <c r="R56" s="145"/>
      <c r="S56" s="145"/>
      <c r="T56" s="145"/>
      <c r="U56" s="145"/>
      <c r="V56" s="145"/>
    </row>
    <row r="57" spans="1:22">
      <c r="A57" s="145"/>
      <c r="B57" s="145"/>
      <c r="C57" s="145"/>
      <c r="D57" s="145"/>
      <c r="E57" s="145"/>
      <c r="F57" s="145"/>
      <c r="G57" s="142"/>
      <c r="H57" s="145"/>
      <c r="I57" s="145"/>
      <c r="J57" s="145"/>
      <c r="K57" s="145"/>
      <c r="L57" s="145"/>
      <c r="M57" s="145"/>
      <c r="N57" s="145"/>
      <c r="O57" s="145"/>
      <c r="P57" s="145"/>
      <c r="Q57" s="145"/>
      <c r="R57" s="145"/>
      <c r="S57" s="145"/>
      <c r="T57" s="145"/>
      <c r="U57" s="145"/>
      <c r="V57" s="145"/>
    </row>
    <row r="58" spans="1:22">
      <c r="A58" s="145"/>
      <c r="B58" s="145"/>
      <c r="C58" s="145"/>
      <c r="D58" s="145"/>
      <c r="E58" s="145"/>
      <c r="F58" s="145"/>
      <c r="G58" s="142"/>
      <c r="H58" s="145"/>
      <c r="I58" s="145"/>
      <c r="J58" s="145"/>
      <c r="K58" s="145"/>
      <c r="L58" s="145"/>
      <c r="M58" s="145"/>
      <c r="N58" s="145"/>
      <c r="O58" s="145"/>
      <c r="P58" s="145"/>
      <c r="Q58" s="145"/>
      <c r="R58" s="145"/>
      <c r="S58" s="145"/>
      <c r="T58" s="145"/>
      <c r="U58" s="145"/>
      <c r="V58" s="145"/>
    </row>
    <row r="59" spans="1:22">
      <c r="A59" s="145"/>
      <c r="B59" s="145"/>
      <c r="C59" s="145"/>
      <c r="D59" s="145"/>
      <c r="E59" s="145"/>
      <c r="F59" s="145"/>
      <c r="G59" s="142"/>
      <c r="H59" s="145"/>
      <c r="I59" s="145"/>
      <c r="J59" s="145"/>
      <c r="K59" s="145"/>
      <c r="L59" s="145"/>
      <c r="M59" s="145"/>
      <c r="N59" s="145"/>
      <c r="O59" s="145"/>
      <c r="P59" s="145"/>
      <c r="Q59" s="145"/>
      <c r="R59" s="145"/>
      <c r="S59" s="145"/>
      <c r="T59" s="145"/>
      <c r="U59" s="145"/>
      <c r="V59" s="145"/>
    </row>
    <row r="60" spans="1:22">
      <c r="A60" s="145"/>
      <c r="B60" s="145"/>
      <c r="C60" s="145"/>
      <c r="D60" s="145"/>
      <c r="E60" s="145"/>
      <c r="F60" s="145"/>
      <c r="G60" s="142"/>
      <c r="H60" s="145"/>
      <c r="I60" s="145"/>
      <c r="J60" s="145"/>
      <c r="K60" s="145"/>
      <c r="L60" s="145"/>
      <c r="M60" s="145"/>
      <c r="N60" s="145"/>
      <c r="O60" s="145"/>
      <c r="P60" s="145"/>
      <c r="Q60" s="145"/>
      <c r="R60" s="145"/>
      <c r="S60" s="145"/>
      <c r="T60" s="145"/>
      <c r="U60" s="145"/>
      <c r="V60" s="145"/>
    </row>
    <row r="61" spans="1:22">
      <c r="A61" s="145"/>
      <c r="B61" s="145"/>
      <c r="C61" s="145"/>
      <c r="D61" s="145"/>
      <c r="E61" s="145"/>
      <c r="F61" s="145"/>
      <c r="G61" s="142"/>
      <c r="H61" s="145"/>
      <c r="I61" s="145"/>
      <c r="J61" s="145"/>
      <c r="K61" s="145"/>
      <c r="L61" s="145"/>
      <c r="M61" s="145"/>
      <c r="N61" s="145"/>
      <c r="O61" s="145"/>
      <c r="P61" s="145"/>
      <c r="Q61" s="145"/>
      <c r="R61" s="145"/>
      <c r="S61" s="145"/>
      <c r="T61" s="145"/>
      <c r="U61" s="145"/>
      <c r="V61" s="145"/>
    </row>
    <row r="62" spans="1:22">
      <c r="A62" s="145"/>
      <c r="B62" s="145"/>
      <c r="C62" s="145"/>
      <c r="D62" s="145"/>
      <c r="E62" s="145"/>
      <c r="F62" s="145"/>
      <c r="G62" s="142"/>
      <c r="H62" s="145"/>
      <c r="I62" s="145"/>
      <c r="J62" s="145"/>
      <c r="K62" s="145"/>
      <c r="L62" s="145"/>
      <c r="M62" s="145"/>
      <c r="N62" s="145"/>
      <c r="O62" s="145"/>
      <c r="P62" s="145"/>
      <c r="Q62" s="145"/>
      <c r="R62" s="145"/>
      <c r="S62" s="145"/>
      <c r="T62" s="145"/>
      <c r="U62" s="145"/>
      <c r="V62" s="145"/>
    </row>
    <row r="63" spans="1:22">
      <c r="A63" s="145"/>
      <c r="B63" s="145"/>
      <c r="C63" s="145"/>
      <c r="D63" s="145"/>
      <c r="E63" s="145"/>
      <c r="F63" s="145"/>
      <c r="G63" s="142"/>
      <c r="H63" s="145"/>
      <c r="I63" s="145"/>
      <c r="J63" s="145"/>
      <c r="K63" s="145"/>
      <c r="L63" s="145"/>
      <c r="M63" s="145"/>
      <c r="N63" s="145"/>
      <c r="O63" s="145"/>
      <c r="P63" s="145"/>
      <c r="Q63" s="145"/>
      <c r="R63" s="145"/>
      <c r="S63" s="145"/>
      <c r="T63" s="145"/>
      <c r="U63" s="145"/>
      <c r="V63" s="145"/>
    </row>
    <row r="64" spans="1:22">
      <c r="A64" s="145"/>
      <c r="B64" s="145"/>
      <c r="C64" s="145"/>
      <c r="D64" s="145"/>
      <c r="E64" s="145"/>
      <c r="F64" s="145"/>
      <c r="G64" s="142"/>
      <c r="H64" s="145"/>
      <c r="I64" s="145"/>
      <c r="J64" s="145"/>
      <c r="K64" s="145"/>
      <c r="L64" s="145"/>
      <c r="M64" s="145"/>
      <c r="N64" s="145"/>
      <c r="O64" s="145"/>
      <c r="P64" s="145"/>
      <c r="Q64" s="145"/>
      <c r="R64" s="145"/>
      <c r="S64" s="145"/>
      <c r="T64" s="145"/>
      <c r="U64" s="145"/>
      <c r="V64" s="145"/>
    </row>
    <row r="65" spans="1:22">
      <c r="A65" s="145"/>
      <c r="B65" s="145"/>
      <c r="C65" s="145"/>
      <c r="D65" s="145"/>
      <c r="E65" s="145"/>
      <c r="F65" s="145"/>
      <c r="G65" s="142"/>
      <c r="H65" s="145"/>
      <c r="I65" s="145"/>
      <c r="J65" s="145"/>
      <c r="K65" s="145"/>
      <c r="L65" s="145"/>
      <c r="M65" s="145"/>
      <c r="N65" s="145"/>
      <c r="O65" s="145"/>
      <c r="P65" s="145"/>
      <c r="Q65" s="145"/>
      <c r="R65" s="145"/>
      <c r="S65" s="145"/>
      <c r="T65" s="145"/>
      <c r="U65" s="145"/>
      <c r="V65" s="145"/>
    </row>
    <row r="66" spans="1:22">
      <c r="A66" s="145"/>
      <c r="B66" s="145"/>
      <c r="C66" s="145"/>
      <c r="D66" s="145"/>
      <c r="E66" s="145"/>
      <c r="F66" s="145"/>
      <c r="G66" s="142"/>
      <c r="H66" s="145"/>
      <c r="I66" s="145"/>
      <c r="J66" s="145"/>
      <c r="K66" s="145"/>
      <c r="L66" s="145"/>
      <c r="M66" s="145"/>
      <c r="N66" s="145"/>
      <c r="O66" s="145"/>
      <c r="P66" s="145"/>
      <c r="Q66" s="145"/>
      <c r="R66" s="145"/>
      <c r="S66" s="145"/>
      <c r="T66" s="145"/>
      <c r="U66" s="145"/>
      <c r="V66" s="145"/>
    </row>
    <row r="67" spans="1:22">
      <c r="A67" s="145"/>
      <c r="B67" s="145"/>
      <c r="C67" s="145"/>
      <c r="D67" s="145"/>
      <c r="E67" s="145"/>
      <c r="F67" s="145"/>
      <c r="G67" s="142"/>
      <c r="H67" s="145"/>
      <c r="I67" s="145"/>
      <c r="J67" s="145"/>
      <c r="K67" s="145"/>
      <c r="L67" s="145"/>
      <c r="M67" s="145"/>
      <c r="N67" s="145"/>
      <c r="O67" s="145"/>
      <c r="P67" s="145"/>
      <c r="Q67" s="145"/>
      <c r="R67" s="145"/>
      <c r="S67" s="145"/>
      <c r="T67" s="145"/>
      <c r="U67" s="145"/>
      <c r="V67" s="145"/>
    </row>
    <row r="68" spans="1:22">
      <c r="A68" s="145"/>
      <c r="B68" s="145"/>
      <c r="C68" s="145"/>
      <c r="D68" s="145"/>
      <c r="E68" s="145"/>
      <c r="F68" s="145"/>
      <c r="G68" s="142"/>
      <c r="H68" s="145"/>
      <c r="I68" s="145"/>
      <c r="J68" s="145"/>
      <c r="K68" s="145"/>
      <c r="L68" s="145"/>
      <c r="M68" s="145"/>
      <c r="N68" s="145"/>
      <c r="O68" s="145"/>
      <c r="P68" s="145"/>
      <c r="Q68" s="145"/>
      <c r="R68" s="145"/>
      <c r="S68" s="145"/>
      <c r="T68" s="145"/>
      <c r="U68" s="145"/>
      <c r="V68" s="145"/>
    </row>
    <row r="69" spans="1:22">
      <c r="A69" s="145"/>
      <c r="B69" s="145"/>
      <c r="C69" s="145"/>
      <c r="D69" s="145"/>
      <c r="E69" s="145"/>
      <c r="F69" s="145"/>
      <c r="G69" s="142"/>
      <c r="H69" s="145"/>
      <c r="I69" s="145"/>
      <c r="J69" s="145"/>
      <c r="K69" s="145"/>
      <c r="L69" s="145"/>
      <c r="M69" s="145"/>
      <c r="N69" s="145"/>
      <c r="O69" s="145"/>
      <c r="P69" s="145"/>
      <c r="Q69" s="145"/>
      <c r="R69" s="145"/>
      <c r="S69" s="145"/>
      <c r="T69" s="145"/>
      <c r="U69" s="145"/>
      <c r="V69" s="145"/>
    </row>
  </sheetData>
  <pageMargins left="0.7" right="0.7" top="0.75" bottom="0.75" header="0.3" footer="0.3"/>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4.9989318521683403E-2"/>
    <pageSetUpPr fitToPage="1"/>
  </sheetPr>
  <dimension ref="A1:DZ656"/>
  <sheetViews>
    <sheetView showGridLines="0" view="pageBreakPreview" zoomScale="80" zoomScaleNormal="80" zoomScaleSheetLayoutView="80" workbookViewId="0">
      <pane xSplit="1" ySplit="3" topLeftCell="B4" activePane="bottomRight" state="frozen"/>
      <selection activeCell="J25" sqref="J25"/>
      <selection pane="topRight" activeCell="J25" sqref="J25"/>
      <selection pane="bottomLeft" activeCell="J25" sqref="J25"/>
      <selection pane="bottomRight" activeCell="N9" sqref="N9:N10"/>
    </sheetView>
  </sheetViews>
  <sheetFormatPr defaultColWidth="8.81640625" defaultRowHeight="13"/>
  <cols>
    <col min="1" max="1" width="57.54296875" style="122" bestFit="1" customWidth="1"/>
    <col min="2" max="7" width="12.1796875" style="122" customWidth="1"/>
    <col min="8" max="8" width="12.26953125" style="122" customWidth="1"/>
    <col min="9" max="10" width="12.81640625" style="122" customWidth="1"/>
    <col min="11" max="11" width="12" style="122" customWidth="1"/>
    <col min="12" max="16384" width="8.81640625" style="122"/>
  </cols>
  <sheetData>
    <row r="1" spans="1:130" s="150" customFormat="1">
      <c r="A1" s="197" t="s">
        <v>270</v>
      </c>
      <c r="B1" s="197"/>
      <c r="C1" s="197"/>
      <c r="D1" s="197"/>
      <c r="E1" s="197"/>
      <c r="F1" s="197"/>
      <c r="G1" s="197"/>
      <c r="H1" s="197"/>
      <c r="I1" s="207"/>
      <c r="J1" s="207"/>
      <c r="K1" s="207"/>
      <c r="L1" s="207"/>
      <c r="M1" s="207"/>
    </row>
    <row r="2" spans="1:130" s="150" customFormat="1" ht="13.5" thickBot="1">
      <c r="A2" s="199" t="s">
        <v>274</v>
      </c>
      <c r="B2" s="199"/>
      <c r="C2" s="197"/>
      <c r="D2" s="197"/>
      <c r="E2" s="197"/>
      <c r="F2" s="199"/>
      <c r="G2" s="197"/>
      <c r="H2" s="197"/>
      <c r="I2" s="207"/>
      <c r="J2" s="207"/>
      <c r="K2" s="207"/>
      <c r="L2" s="207"/>
      <c r="M2" s="207"/>
    </row>
    <row r="3" spans="1:130" s="150" customFormat="1" ht="14" thickTop="1" thickBot="1">
      <c r="A3" s="197" t="s">
        <v>229</v>
      </c>
      <c r="B3" s="232" t="s">
        <v>314</v>
      </c>
      <c r="C3" s="234" t="s">
        <v>307</v>
      </c>
      <c r="D3" s="234" t="s">
        <v>308</v>
      </c>
      <c r="E3" s="234" t="s">
        <v>345</v>
      </c>
      <c r="F3" s="232" t="s">
        <v>402</v>
      </c>
      <c r="G3" s="234" t="s">
        <v>441</v>
      </c>
      <c r="H3" s="234" t="s">
        <v>459</v>
      </c>
      <c r="I3" s="234" t="s">
        <v>527</v>
      </c>
      <c r="J3" s="234" t="s">
        <v>596</v>
      </c>
      <c r="K3" s="234" t="s">
        <v>610</v>
      </c>
      <c r="L3" s="207"/>
      <c r="M3" s="207"/>
    </row>
    <row r="4" spans="1:130" s="150" customFormat="1" ht="13.5" thickTop="1">
      <c r="A4" s="231" t="s">
        <v>21</v>
      </c>
      <c r="B4" s="233"/>
      <c r="C4" s="233"/>
      <c r="D4" s="233"/>
      <c r="E4" s="233"/>
      <c r="F4" s="233"/>
      <c r="G4" s="233"/>
      <c r="H4" s="233"/>
      <c r="I4" s="233"/>
      <c r="J4" s="233"/>
      <c r="K4" s="233"/>
    </row>
    <row r="5" spans="1:130">
      <c r="A5" s="135" t="s">
        <v>302</v>
      </c>
      <c r="B5" s="225">
        <v>3029</v>
      </c>
      <c r="C5" s="225">
        <v>3036</v>
      </c>
      <c r="D5" s="225">
        <v>3405</v>
      </c>
      <c r="E5" s="225">
        <v>3384</v>
      </c>
      <c r="F5" s="225">
        <v>1998</v>
      </c>
      <c r="G5" s="225">
        <v>1981</v>
      </c>
      <c r="H5" s="139">
        <v>2437</v>
      </c>
      <c r="I5" s="139">
        <v>1711</v>
      </c>
      <c r="J5" s="139">
        <v>1635</v>
      </c>
      <c r="K5" s="139"/>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row>
    <row r="6" spans="1:130">
      <c r="A6" s="135" t="s">
        <v>128</v>
      </c>
      <c r="B6" s="225">
        <v>140</v>
      </c>
      <c r="C6" s="225">
        <v>120</v>
      </c>
      <c r="D6" s="225">
        <v>152</v>
      </c>
      <c r="E6" s="225">
        <v>165</v>
      </c>
      <c r="F6" s="225">
        <v>96</v>
      </c>
      <c r="G6" s="225">
        <v>163</v>
      </c>
      <c r="H6" s="139">
        <v>174</v>
      </c>
      <c r="I6" s="139">
        <v>158</v>
      </c>
      <c r="J6" s="139">
        <v>133</v>
      </c>
      <c r="K6" s="139"/>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row>
    <row r="7" spans="1:130">
      <c r="A7" s="135" t="s">
        <v>309</v>
      </c>
      <c r="B7" s="225" t="s">
        <v>290</v>
      </c>
      <c r="C7" s="225" t="s">
        <v>290</v>
      </c>
      <c r="D7" s="225" t="s">
        <v>290</v>
      </c>
      <c r="E7" s="225">
        <v>566</v>
      </c>
      <c r="F7" s="225">
        <v>360</v>
      </c>
      <c r="G7" s="225">
        <v>321</v>
      </c>
      <c r="H7" s="139">
        <v>335</v>
      </c>
      <c r="I7" s="139">
        <v>251</v>
      </c>
      <c r="J7" s="139">
        <v>237</v>
      </c>
      <c r="K7" s="139"/>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row>
    <row r="8" spans="1:130">
      <c r="A8" s="135" t="s">
        <v>26</v>
      </c>
      <c r="B8" s="225">
        <v>22</v>
      </c>
      <c r="C8" s="225">
        <v>24</v>
      </c>
      <c r="D8" s="225">
        <v>20</v>
      </c>
      <c r="E8" s="225">
        <v>142</v>
      </c>
      <c r="F8" s="225">
        <v>1720</v>
      </c>
      <c r="G8" s="225">
        <v>1328</v>
      </c>
      <c r="H8" s="139">
        <v>1363</v>
      </c>
      <c r="I8" s="139">
        <v>1204</v>
      </c>
      <c r="J8" s="139">
        <v>1124</v>
      </c>
      <c r="K8" s="139"/>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row>
    <row r="9" spans="1:130">
      <c r="A9" s="135" t="s">
        <v>461</v>
      </c>
      <c r="B9" s="225" t="s">
        <v>290</v>
      </c>
      <c r="C9" s="225" t="s">
        <v>290</v>
      </c>
      <c r="D9" s="225" t="s">
        <v>290</v>
      </c>
      <c r="E9" s="225">
        <v>192</v>
      </c>
      <c r="F9" s="225">
        <v>150</v>
      </c>
      <c r="G9" s="225">
        <v>127</v>
      </c>
      <c r="H9" s="139">
        <v>104</v>
      </c>
      <c r="I9" s="139">
        <v>78</v>
      </c>
      <c r="J9" s="139">
        <v>57</v>
      </c>
      <c r="K9" s="139"/>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row>
    <row r="10" spans="1:130">
      <c r="A10" s="135" t="s">
        <v>184</v>
      </c>
      <c r="B10" s="225">
        <v>143</v>
      </c>
      <c r="C10" s="225">
        <v>138</v>
      </c>
      <c r="D10" s="225">
        <v>127</v>
      </c>
      <c r="E10" s="225">
        <v>171</v>
      </c>
      <c r="F10" s="225">
        <v>176</v>
      </c>
      <c r="G10" s="225">
        <v>144</v>
      </c>
      <c r="H10" s="139">
        <v>94</v>
      </c>
      <c r="I10" s="139">
        <f>972+21</f>
        <v>993</v>
      </c>
      <c r="J10" s="139">
        <v>1115</v>
      </c>
      <c r="K10" s="139"/>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row>
    <row r="11" spans="1:130" s="150" customFormat="1">
      <c r="A11" s="149" t="s">
        <v>29</v>
      </c>
      <c r="B11" s="230">
        <v>3334</v>
      </c>
      <c r="C11" s="230">
        <v>3317</v>
      </c>
      <c r="D11" s="230">
        <v>3704</v>
      </c>
      <c r="E11" s="230">
        <v>4621</v>
      </c>
      <c r="F11" s="230">
        <v>4501</v>
      </c>
      <c r="G11" s="230">
        <v>4064</v>
      </c>
      <c r="H11" s="173">
        <v>4507</v>
      </c>
      <c r="I11" s="173">
        <v>4395</v>
      </c>
      <c r="J11" s="173">
        <v>4301</v>
      </c>
      <c r="K11" s="173"/>
    </row>
    <row r="12" spans="1:130">
      <c r="A12" s="130"/>
      <c r="B12" s="226"/>
      <c r="C12" s="226"/>
      <c r="D12" s="226"/>
      <c r="E12" s="226"/>
      <c r="F12" s="226"/>
      <c r="G12" s="226"/>
      <c r="H12" s="162"/>
      <c r="I12" s="162"/>
      <c r="J12" s="162"/>
      <c r="K12" s="162"/>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row>
    <row r="13" spans="1:130" s="150" customFormat="1">
      <c r="A13" s="149" t="s">
        <v>30</v>
      </c>
      <c r="B13" s="230"/>
      <c r="C13" s="230"/>
      <c r="D13" s="230"/>
      <c r="E13" s="230"/>
      <c r="F13" s="230"/>
      <c r="G13" s="230"/>
      <c r="H13" s="173"/>
      <c r="I13" s="173"/>
      <c r="J13" s="173"/>
      <c r="K13" s="173"/>
    </row>
    <row r="14" spans="1:130">
      <c r="A14" s="135" t="s">
        <v>379</v>
      </c>
      <c r="B14" s="225">
        <v>1567</v>
      </c>
      <c r="C14" s="225">
        <v>2042</v>
      </c>
      <c r="D14" s="225">
        <v>2428</v>
      </c>
      <c r="E14" s="225">
        <v>2551</v>
      </c>
      <c r="F14" s="225">
        <v>2614</v>
      </c>
      <c r="G14" s="225">
        <v>3543</v>
      </c>
      <c r="H14" s="139">
        <v>5206</v>
      </c>
      <c r="I14" s="139">
        <v>2911</v>
      </c>
      <c r="J14" s="139">
        <v>2244</v>
      </c>
      <c r="K14" s="139"/>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row>
    <row r="15" spans="1:130">
      <c r="A15" s="135" t="s">
        <v>462</v>
      </c>
      <c r="B15" s="225">
        <v>1055</v>
      </c>
      <c r="C15" s="225">
        <v>1017</v>
      </c>
      <c r="D15" s="225">
        <v>1224</v>
      </c>
      <c r="E15" s="225">
        <v>1112</v>
      </c>
      <c r="F15" s="225">
        <v>789</v>
      </c>
      <c r="G15" s="225">
        <v>847</v>
      </c>
      <c r="H15" s="139">
        <v>1218</v>
      </c>
      <c r="I15" s="139">
        <v>1084</v>
      </c>
      <c r="J15" s="139">
        <v>1216</v>
      </c>
      <c r="K15" s="139"/>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row>
    <row r="16" spans="1:130">
      <c r="A16" s="135" t="s">
        <v>463</v>
      </c>
      <c r="B16" s="225" t="s">
        <v>290</v>
      </c>
      <c r="C16" s="225" t="s">
        <v>290</v>
      </c>
      <c r="D16" s="225" t="s">
        <v>290</v>
      </c>
      <c r="E16" s="225">
        <v>34</v>
      </c>
      <c r="F16" s="225">
        <v>30</v>
      </c>
      <c r="G16" s="225">
        <v>31</v>
      </c>
      <c r="H16" s="139">
        <v>32</v>
      </c>
      <c r="I16" s="139">
        <v>32</v>
      </c>
      <c r="J16" s="139">
        <v>35</v>
      </c>
      <c r="K16" s="139"/>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row>
    <row r="17" spans="1:130">
      <c r="A17" s="135" t="s">
        <v>111</v>
      </c>
      <c r="B17" s="225">
        <v>3029</v>
      </c>
      <c r="C17" s="225">
        <v>3517</v>
      </c>
      <c r="D17" s="225">
        <v>3951</v>
      </c>
      <c r="E17" s="225">
        <v>4609</v>
      </c>
      <c r="F17" s="225">
        <v>3998</v>
      </c>
      <c r="G17" s="225">
        <v>4990</v>
      </c>
      <c r="H17" s="139">
        <v>7588</v>
      </c>
      <c r="I17" s="139">
        <v>7799</v>
      </c>
      <c r="J17" s="139">
        <v>7754</v>
      </c>
      <c r="K17" s="139"/>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row>
    <row r="18" spans="1:130">
      <c r="A18" s="160" t="s">
        <v>85</v>
      </c>
      <c r="B18" s="225">
        <v>833</v>
      </c>
      <c r="C18" s="225">
        <v>422</v>
      </c>
      <c r="D18" s="225">
        <v>467</v>
      </c>
      <c r="E18" s="225">
        <v>532</v>
      </c>
      <c r="F18" s="225">
        <v>682</v>
      </c>
      <c r="G18" s="225">
        <v>350</v>
      </c>
      <c r="H18" s="139">
        <v>537</v>
      </c>
      <c r="I18" s="139">
        <v>344</v>
      </c>
      <c r="J18" s="139">
        <v>264</v>
      </c>
      <c r="K18" s="139"/>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row>
    <row r="19" spans="1:130">
      <c r="A19" s="160" t="s">
        <v>470</v>
      </c>
      <c r="B19" s="259" t="s">
        <v>290</v>
      </c>
      <c r="C19" s="259" t="s">
        <v>290</v>
      </c>
      <c r="D19" s="259" t="s">
        <v>290</v>
      </c>
      <c r="E19" s="259" t="s">
        <v>290</v>
      </c>
      <c r="F19" s="259" t="s">
        <v>290</v>
      </c>
      <c r="G19" s="259" t="s">
        <v>290</v>
      </c>
      <c r="H19" s="259" t="s">
        <v>290</v>
      </c>
      <c r="I19" s="259" t="s">
        <v>290</v>
      </c>
      <c r="J19" s="259" t="s">
        <v>290</v>
      </c>
      <c r="K19" s="259"/>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row>
    <row r="20" spans="1:130">
      <c r="A20" s="160" t="s">
        <v>32</v>
      </c>
      <c r="B20" s="225">
        <v>33</v>
      </c>
      <c r="C20" s="225">
        <v>89</v>
      </c>
      <c r="D20" s="225">
        <v>428</v>
      </c>
      <c r="E20" s="225">
        <v>1238</v>
      </c>
      <c r="F20" s="225">
        <v>2036</v>
      </c>
      <c r="G20" s="225">
        <v>5702</v>
      </c>
      <c r="H20" s="139">
        <v>2775</v>
      </c>
      <c r="I20" s="139">
        <v>2542</v>
      </c>
      <c r="J20" s="225">
        <v>1040</v>
      </c>
      <c r="K20" s="22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row>
    <row r="21" spans="1:130">
      <c r="A21" s="160" t="s">
        <v>420</v>
      </c>
      <c r="B21" s="259" t="s">
        <v>290</v>
      </c>
      <c r="C21" s="259" t="s">
        <v>290</v>
      </c>
      <c r="D21" s="259" t="s">
        <v>290</v>
      </c>
      <c r="E21" s="259" t="s">
        <v>290</v>
      </c>
      <c r="F21" s="225">
        <v>1299</v>
      </c>
      <c r="G21" s="259" t="s">
        <v>290</v>
      </c>
      <c r="H21" s="259" t="s">
        <v>290</v>
      </c>
      <c r="I21" s="259">
        <v>610</v>
      </c>
      <c r="J21" s="225" t="s">
        <v>290</v>
      </c>
      <c r="K21" s="22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row>
    <row r="22" spans="1:130" s="150" customFormat="1">
      <c r="A22" s="172" t="s">
        <v>33</v>
      </c>
      <c r="B22" s="230">
        <v>6517</v>
      </c>
      <c r="C22" s="230">
        <v>7086</v>
      </c>
      <c r="D22" s="230">
        <v>8498</v>
      </c>
      <c r="E22" s="230">
        <v>10077</v>
      </c>
      <c r="F22" s="230">
        <v>11449</v>
      </c>
      <c r="G22" s="230">
        <v>15463</v>
      </c>
      <c r="H22" s="173">
        <v>17356</v>
      </c>
      <c r="I22" s="173">
        <v>15322</v>
      </c>
      <c r="J22" s="173">
        <f>J14+J15+J16+J17+J18+J20</f>
        <v>12553</v>
      </c>
      <c r="K22" s="173"/>
    </row>
    <row r="23" spans="1:130" s="150" customFormat="1">
      <c r="A23" s="172" t="s">
        <v>34</v>
      </c>
      <c r="B23" s="230">
        <v>9851</v>
      </c>
      <c r="C23" s="230">
        <v>10403</v>
      </c>
      <c r="D23" s="230">
        <v>12202</v>
      </c>
      <c r="E23" s="230">
        <v>14697</v>
      </c>
      <c r="F23" s="230">
        <v>15949</v>
      </c>
      <c r="G23" s="230">
        <v>19527</v>
      </c>
      <c r="H23" s="173">
        <v>21863</v>
      </c>
      <c r="I23" s="173">
        <v>19717</v>
      </c>
      <c r="J23" s="173">
        <f>J22+J11</f>
        <v>16854</v>
      </c>
      <c r="K23" s="173"/>
    </row>
    <row r="24" spans="1:130">
      <c r="A24" s="160"/>
      <c r="B24" s="225"/>
      <c r="C24" s="225"/>
      <c r="D24" s="225"/>
      <c r="E24" s="225"/>
      <c r="F24" s="225"/>
      <c r="G24" s="225"/>
      <c r="H24" s="139"/>
      <c r="I24" s="139"/>
      <c r="J24" s="139"/>
      <c r="K24" s="139"/>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row>
    <row r="25" spans="1:130" s="150" customFormat="1">
      <c r="A25" s="172" t="s">
        <v>35</v>
      </c>
      <c r="B25" s="230"/>
      <c r="C25" s="230"/>
      <c r="D25" s="230"/>
      <c r="E25" s="230"/>
      <c r="F25" s="230"/>
      <c r="G25" s="230"/>
      <c r="H25" s="173"/>
      <c r="I25" s="173"/>
      <c r="J25" s="173"/>
      <c r="K25" s="173"/>
    </row>
    <row r="26" spans="1:130">
      <c r="A26" s="160" t="s">
        <v>35</v>
      </c>
      <c r="B26" s="225">
        <v>1967</v>
      </c>
      <c r="C26" s="225">
        <v>2563</v>
      </c>
      <c r="D26" s="225">
        <v>581</v>
      </c>
      <c r="E26" s="225">
        <v>1434</v>
      </c>
      <c r="F26" s="225">
        <v>3236</v>
      </c>
      <c r="G26" s="225">
        <v>8323</v>
      </c>
      <c r="H26" s="139">
        <v>8911</v>
      </c>
      <c r="I26" s="139">
        <v>-1090</v>
      </c>
      <c r="J26" s="139">
        <v>3677</v>
      </c>
      <c r="K26" s="139"/>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row>
    <row r="27" spans="1:130">
      <c r="A27" s="160" t="s">
        <v>19</v>
      </c>
      <c r="B27" s="225">
        <v>3</v>
      </c>
      <c r="C27" s="225">
        <v>10</v>
      </c>
      <c r="D27" s="225">
        <v>16</v>
      </c>
      <c r="E27" s="225">
        <v>7</v>
      </c>
      <c r="F27" s="225">
        <v>1</v>
      </c>
      <c r="G27" s="259" t="s">
        <v>290</v>
      </c>
      <c r="H27" s="259" t="s">
        <v>290</v>
      </c>
      <c r="I27" s="259" t="s">
        <v>290</v>
      </c>
      <c r="J27" s="259" t="s">
        <v>290</v>
      </c>
      <c r="K27" s="259"/>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row>
    <row r="28" spans="1:130" s="150" customFormat="1">
      <c r="A28" s="172" t="s">
        <v>37</v>
      </c>
      <c r="B28" s="230">
        <v>1970</v>
      </c>
      <c r="C28" s="230">
        <v>2573</v>
      </c>
      <c r="D28" s="230">
        <v>597</v>
      </c>
      <c r="E28" s="230">
        <v>1442</v>
      </c>
      <c r="F28" s="230">
        <v>3237</v>
      </c>
      <c r="G28" s="230">
        <v>8323</v>
      </c>
      <c r="H28" s="173">
        <v>8911</v>
      </c>
      <c r="I28" s="173">
        <v>-1090</v>
      </c>
      <c r="J28" s="173">
        <v>3677</v>
      </c>
      <c r="K28" s="173"/>
    </row>
    <row r="29" spans="1:130" s="150" customFormat="1">
      <c r="A29" s="172"/>
      <c r="B29" s="230"/>
      <c r="C29" s="230"/>
      <c r="D29" s="230"/>
      <c r="E29" s="230"/>
      <c r="F29" s="230"/>
      <c r="G29" s="230"/>
      <c r="H29" s="162"/>
      <c r="I29" s="162"/>
      <c r="J29" s="162"/>
      <c r="K29" s="162"/>
    </row>
    <row r="30" spans="1:130" s="150" customFormat="1">
      <c r="A30" s="172" t="s">
        <v>112</v>
      </c>
      <c r="B30" s="230"/>
      <c r="C30" s="230"/>
      <c r="D30" s="230"/>
      <c r="E30" s="230"/>
      <c r="F30" s="230"/>
      <c r="G30" s="230"/>
      <c r="H30" s="173"/>
      <c r="I30" s="173"/>
      <c r="J30" s="173"/>
      <c r="K30" s="173"/>
    </row>
    <row r="31" spans="1:130">
      <c r="A31" s="160" t="s">
        <v>76</v>
      </c>
      <c r="B31" s="225" t="s">
        <v>290</v>
      </c>
      <c r="C31" s="225" t="s">
        <v>290</v>
      </c>
      <c r="D31" s="225" t="s">
        <v>290</v>
      </c>
      <c r="E31" s="225">
        <v>1800</v>
      </c>
      <c r="F31" s="225">
        <v>3300</v>
      </c>
      <c r="G31" s="225">
        <v>2500</v>
      </c>
      <c r="H31" s="139">
        <v>3250</v>
      </c>
      <c r="I31" s="139">
        <v>2550</v>
      </c>
      <c r="J31" s="139">
        <v>1858</v>
      </c>
      <c r="K31" s="139"/>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row>
    <row r="32" spans="1:130">
      <c r="A32" s="160" t="s">
        <v>380</v>
      </c>
      <c r="B32" s="225" t="s">
        <v>290</v>
      </c>
      <c r="C32" s="225" t="s">
        <v>290</v>
      </c>
      <c r="D32" s="225" t="s">
        <v>290</v>
      </c>
      <c r="E32" s="225">
        <v>691</v>
      </c>
      <c r="F32" s="225">
        <v>462</v>
      </c>
      <c r="G32" s="225">
        <v>416</v>
      </c>
      <c r="H32" s="139">
        <v>394</v>
      </c>
      <c r="I32" s="139">
        <v>308</v>
      </c>
      <c r="J32" s="139">
        <v>280</v>
      </c>
      <c r="K32" s="139"/>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row>
    <row r="33" spans="1:130">
      <c r="A33" s="160" t="s">
        <v>315</v>
      </c>
      <c r="B33" s="225">
        <v>288</v>
      </c>
      <c r="C33" s="225">
        <v>268</v>
      </c>
      <c r="D33" s="225">
        <v>171</v>
      </c>
      <c r="E33" s="225">
        <v>275</v>
      </c>
      <c r="F33" s="225">
        <v>137</v>
      </c>
      <c r="G33" s="225">
        <v>157</v>
      </c>
      <c r="H33" s="139">
        <v>143</v>
      </c>
      <c r="I33" s="139">
        <v>3235</v>
      </c>
      <c r="J33" s="139">
        <v>1954</v>
      </c>
      <c r="K33" s="139"/>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row>
    <row r="34" spans="1:130">
      <c r="A34" s="160" t="s">
        <v>116</v>
      </c>
      <c r="B34" s="225">
        <v>468</v>
      </c>
      <c r="C34" s="225">
        <v>342</v>
      </c>
      <c r="D34" s="225">
        <v>324</v>
      </c>
      <c r="E34" s="225">
        <v>316</v>
      </c>
      <c r="F34" s="225">
        <v>360</v>
      </c>
      <c r="G34" s="225">
        <v>238</v>
      </c>
      <c r="H34" s="139">
        <v>112</v>
      </c>
      <c r="I34" s="139">
        <f>195+15</f>
        <v>210</v>
      </c>
      <c r="J34" s="139">
        <v>393</v>
      </c>
      <c r="K34" s="139"/>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row>
    <row r="35" spans="1:130" s="150" customFormat="1">
      <c r="A35" s="172" t="s">
        <v>45</v>
      </c>
      <c r="B35" s="230">
        <v>755</v>
      </c>
      <c r="C35" s="230">
        <v>609</v>
      </c>
      <c r="D35" s="230">
        <v>495</v>
      </c>
      <c r="E35" s="230">
        <v>3082</v>
      </c>
      <c r="F35" s="230">
        <v>4259</v>
      </c>
      <c r="G35" s="230">
        <v>3311</v>
      </c>
      <c r="H35" s="173">
        <v>3899</v>
      </c>
      <c r="I35" s="173">
        <v>6303</v>
      </c>
      <c r="J35" s="173">
        <v>4485</v>
      </c>
      <c r="K35" s="173"/>
    </row>
    <row r="36" spans="1:130" s="150" customFormat="1">
      <c r="A36" s="172"/>
      <c r="B36" s="230"/>
      <c r="C36" s="230"/>
      <c r="D36" s="230"/>
      <c r="E36" s="230"/>
      <c r="F36" s="230"/>
      <c r="G36" s="230"/>
      <c r="H36" s="162"/>
      <c r="I36" s="162"/>
      <c r="J36" s="162"/>
      <c r="K36" s="162"/>
    </row>
    <row r="37" spans="1:130" s="150" customFormat="1">
      <c r="A37" s="172" t="s">
        <v>46</v>
      </c>
      <c r="B37" s="230"/>
      <c r="C37" s="230"/>
      <c r="D37" s="230"/>
      <c r="E37" s="230"/>
      <c r="F37" s="230"/>
      <c r="G37" s="230"/>
      <c r="H37" s="173"/>
      <c r="I37" s="173"/>
      <c r="J37" s="173"/>
      <c r="K37" s="173"/>
    </row>
    <row r="38" spans="1:130">
      <c r="A38" s="160" t="s">
        <v>75</v>
      </c>
      <c r="B38" s="225" t="s">
        <v>290</v>
      </c>
      <c r="C38" s="225" t="s">
        <v>290</v>
      </c>
      <c r="D38" s="225" t="s">
        <v>290</v>
      </c>
      <c r="E38" s="225">
        <v>2980</v>
      </c>
      <c r="F38" s="225">
        <v>1260</v>
      </c>
      <c r="G38" s="225">
        <v>800</v>
      </c>
      <c r="H38" s="139">
        <v>650</v>
      </c>
      <c r="I38" s="139">
        <v>4700</v>
      </c>
      <c r="J38" s="139">
        <v>200</v>
      </c>
      <c r="K38" s="139"/>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row>
    <row r="39" spans="1:130">
      <c r="A39" s="165" t="s">
        <v>381</v>
      </c>
      <c r="B39" s="225" t="s">
        <v>290</v>
      </c>
      <c r="C39" s="225" t="s">
        <v>290</v>
      </c>
      <c r="D39" s="225" t="s">
        <v>290</v>
      </c>
      <c r="E39" s="225">
        <v>132</v>
      </c>
      <c r="F39" s="225">
        <v>104</v>
      </c>
      <c r="G39" s="225">
        <v>106</v>
      </c>
      <c r="H39" s="139">
        <v>119</v>
      </c>
      <c r="I39" s="139">
        <v>93</v>
      </c>
      <c r="J39" s="139">
        <v>96</v>
      </c>
      <c r="K39" s="139"/>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row>
    <row r="40" spans="1:130">
      <c r="A40" s="160" t="s">
        <v>317</v>
      </c>
      <c r="B40" s="225">
        <v>122</v>
      </c>
      <c r="C40" s="225">
        <v>170</v>
      </c>
      <c r="D40" s="225">
        <v>138</v>
      </c>
      <c r="E40" s="225">
        <v>139</v>
      </c>
      <c r="F40" s="225">
        <v>185</v>
      </c>
      <c r="G40" s="225">
        <v>215</v>
      </c>
      <c r="H40" s="259">
        <v>55</v>
      </c>
      <c r="I40" s="259">
        <v>797</v>
      </c>
      <c r="J40" s="259">
        <v>1072</v>
      </c>
      <c r="K40" s="259"/>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row>
    <row r="41" spans="1:130">
      <c r="A41" s="160" t="s">
        <v>113</v>
      </c>
      <c r="B41" s="225">
        <v>6112</v>
      </c>
      <c r="C41" s="225">
        <v>5942</v>
      </c>
      <c r="D41" s="225">
        <v>6600</v>
      </c>
      <c r="E41" s="225">
        <v>6923</v>
      </c>
      <c r="F41" s="225">
        <v>6124</v>
      </c>
      <c r="G41" s="225">
        <v>6772</v>
      </c>
      <c r="H41" s="139">
        <v>8229</v>
      </c>
      <c r="I41" s="139">
        <v>8467</v>
      </c>
      <c r="J41" s="139">
        <v>7324</v>
      </c>
      <c r="K41" s="139"/>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row>
    <row r="42" spans="1:130">
      <c r="A42" s="160" t="s">
        <v>115</v>
      </c>
      <c r="B42" s="225">
        <v>892</v>
      </c>
      <c r="C42" s="225">
        <v>1110</v>
      </c>
      <c r="D42" s="225">
        <v>4372</v>
      </c>
      <c r="E42" s="225" t="s">
        <v>290</v>
      </c>
      <c r="F42" s="225" t="s">
        <v>290</v>
      </c>
      <c r="G42" s="225" t="s">
        <v>290</v>
      </c>
      <c r="H42" s="259" t="s">
        <v>290</v>
      </c>
      <c r="I42" s="259" t="s">
        <v>290</v>
      </c>
      <c r="J42" s="259" t="s">
        <v>290</v>
      </c>
      <c r="K42" s="259"/>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row>
    <row r="43" spans="1:130">
      <c r="A43" s="160" t="s">
        <v>170</v>
      </c>
      <c r="B43" s="259" t="s">
        <v>290</v>
      </c>
      <c r="C43" s="259" t="s">
        <v>290</v>
      </c>
      <c r="D43" s="259" t="s">
        <v>290</v>
      </c>
      <c r="E43" s="259" t="s">
        <v>290</v>
      </c>
      <c r="F43" s="225">
        <v>781</v>
      </c>
      <c r="G43" s="259" t="s">
        <v>290</v>
      </c>
      <c r="H43" s="259" t="s">
        <v>290</v>
      </c>
      <c r="I43" s="259">
        <v>447</v>
      </c>
      <c r="J43" s="259" t="s">
        <v>290</v>
      </c>
      <c r="K43" s="259"/>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row>
    <row r="44" spans="1:130" s="150" customFormat="1">
      <c r="A44" s="172" t="s">
        <v>50</v>
      </c>
      <c r="B44" s="230">
        <v>7126</v>
      </c>
      <c r="C44" s="230">
        <v>7221</v>
      </c>
      <c r="D44" s="230">
        <v>11110</v>
      </c>
      <c r="E44" s="230">
        <v>10174</v>
      </c>
      <c r="F44" s="230">
        <v>8454</v>
      </c>
      <c r="G44" s="230">
        <v>7893</v>
      </c>
      <c r="H44" s="173">
        <v>9053</v>
      </c>
      <c r="I44" s="173">
        <v>14504</v>
      </c>
      <c r="J44" s="173">
        <f>J38+J39+J40+J41</f>
        <v>8692</v>
      </c>
      <c r="K44" s="173"/>
    </row>
    <row r="45" spans="1:130" s="150" customFormat="1">
      <c r="A45" s="172" t="s">
        <v>51</v>
      </c>
      <c r="B45" s="230">
        <v>7881</v>
      </c>
      <c r="C45" s="230">
        <v>7830</v>
      </c>
      <c r="D45" s="230">
        <v>11605</v>
      </c>
      <c r="E45" s="230">
        <v>13256</v>
      </c>
      <c r="F45" s="230">
        <v>12713</v>
      </c>
      <c r="G45" s="230">
        <v>11204</v>
      </c>
      <c r="H45" s="173">
        <v>12952</v>
      </c>
      <c r="I45" s="173">
        <v>20807</v>
      </c>
      <c r="J45" s="173">
        <f>J44+J35</f>
        <v>13177</v>
      </c>
      <c r="K45" s="173"/>
    </row>
    <row r="46" spans="1:130" s="150" customFormat="1">
      <c r="A46" s="172" t="s">
        <v>52</v>
      </c>
      <c r="B46" s="230">
        <v>9851</v>
      </c>
      <c r="C46" s="230">
        <v>10403</v>
      </c>
      <c r="D46" s="230">
        <v>12202</v>
      </c>
      <c r="E46" s="230">
        <v>14697</v>
      </c>
      <c r="F46" s="230">
        <v>15949</v>
      </c>
      <c r="G46" s="230">
        <v>19527</v>
      </c>
      <c r="H46" s="173">
        <v>21863</v>
      </c>
      <c r="I46" s="173">
        <v>19717</v>
      </c>
      <c r="J46" s="173">
        <f>J45+J28</f>
        <v>16854</v>
      </c>
      <c r="K46" s="173"/>
    </row>
    <row r="47" spans="1:130">
      <c r="A47" s="145"/>
      <c r="B47" s="145"/>
      <c r="C47" s="145"/>
      <c r="D47" s="145"/>
      <c r="E47" s="145"/>
      <c r="F47" s="145"/>
      <c r="G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row>
    <row r="48" spans="1:130">
      <c r="A48" s="348"/>
      <c r="B48" s="348"/>
      <c r="C48" s="348"/>
      <c r="D48" s="348"/>
      <c r="E48" s="145"/>
      <c r="F48" s="145"/>
      <c r="G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row>
    <row r="49" spans="1:130">
      <c r="A49" s="348"/>
      <c r="B49" s="348"/>
      <c r="C49" s="348"/>
      <c r="D49" s="348"/>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row>
    <row r="50" spans="1:130">
      <c r="A50" s="348"/>
      <c r="B50" s="348"/>
      <c r="C50" s="348"/>
      <c r="D50" s="348"/>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row>
    <row r="51" spans="1:130">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row>
    <row r="52" spans="1:130">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row>
    <row r="53" spans="1:130">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row>
    <row r="54" spans="1:130">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row>
    <row r="55" spans="1:130">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row>
    <row r="56" spans="1:130">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row>
    <row r="57" spans="1:130">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row>
    <row r="58" spans="1:130">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row>
    <row r="59" spans="1:130">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row>
    <row r="60" spans="1:130">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row>
    <row r="61" spans="1:130">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row>
    <row r="62" spans="1:130">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row>
    <row r="63" spans="1:130">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row>
    <row r="64" spans="1:130">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row>
    <row r="65" spans="1:130">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row>
    <row r="66" spans="1:130">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row>
    <row r="67" spans="1:130">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row>
    <row r="68" spans="1:130">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row>
    <row r="69" spans="1:130">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row>
    <row r="70" spans="1:130">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row>
    <row r="71" spans="1:130">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row>
    <row r="72" spans="1:130">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row>
    <row r="73" spans="1:130">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row>
    <row r="74" spans="1:130">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row>
    <row r="75" spans="1:130">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row>
    <row r="76" spans="1:130">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row>
    <row r="77" spans="1:130">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row>
    <row r="78" spans="1:130">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row>
    <row r="79" spans="1:130">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row>
    <row r="80" spans="1:130">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row>
    <row r="81" spans="1:130">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row>
    <row r="82" spans="1:130">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row>
    <row r="83" spans="1:130">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row>
    <row r="84" spans="1:130">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row>
    <row r="85" spans="1:130">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row>
    <row r="86" spans="1:130">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row>
    <row r="87" spans="1:130">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row>
    <row r="88" spans="1:130">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row>
    <row r="89" spans="1:130">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row>
    <row r="90" spans="1:130">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row>
    <row r="91" spans="1:130">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row>
    <row r="92" spans="1:130">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row>
    <row r="93" spans="1:130">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row>
    <row r="94" spans="1:130">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row>
    <row r="95" spans="1:130">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row>
    <row r="96" spans="1:130">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row>
    <row r="97" spans="1:130">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row>
    <row r="98" spans="1:130">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row>
    <row r="99" spans="1:130">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row>
    <row r="100" spans="1:130">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row>
    <row r="101" spans="1:130">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row>
    <row r="102" spans="1:130">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row>
    <row r="103" spans="1:130">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row>
    <row r="104" spans="1:130">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row>
    <row r="105" spans="1:130">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row>
    <row r="106" spans="1:130">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row>
    <row r="107" spans="1:130">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row>
    <row r="108" spans="1:130">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row>
    <row r="109" spans="1:130">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row>
    <row r="110" spans="1:130">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row>
    <row r="111" spans="1:130">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row>
    <row r="112" spans="1:130">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row>
    <row r="113" spans="1:130">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row>
    <row r="114" spans="1:130">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row>
    <row r="115" spans="1:130">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row>
    <row r="116" spans="1:130">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row>
    <row r="117" spans="1:130">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row>
    <row r="118" spans="1:130">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row>
    <row r="119" spans="1:130">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row>
    <row r="120" spans="1:130">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row>
    <row r="121" spans="1:130">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row>
    <row r="122" spans="1:130">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row>
    <row r="123" spans="1:130">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row>
    <row r="124" spans="1:130">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row>
    <row r="125" spans="1:130">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row>
    <row r="126" spans="1:130">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row>
    <row r="127" spans="1:130">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row>
    <row r="128" spans="1:130">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row>
    <row r="129" spans="1:130">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row>
    <row r="130" spans="1:130">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row>
    <row r="131" spans="1:130">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row>
    <row r="132" spans="1:130">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row>
    <row r="133" spans="1:130">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row>
    <row r="134" spans="1:130">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row>
    <row r="135" spans="1:130">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row>
    <row r="136" spans="1:130">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row>
    <row r="137" spans="1:130">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row>
    <row r="138" spans="1:130">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row>
    <row r="139" spans="1:130">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row>
    <row r="140" spans="1:130">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row>
    <row r="141" spans="1:130">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row>
    <row r="142" spans="1:130">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row>
    <row r="143" spans="1:130">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row>
    <row r="144" spans="1:130">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row>
    <row r="145" spans="1:130">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row>
    <row r="146" spans="1:130">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row>
    <row r="147" spans="1:130">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row>
    <row r="148" spans="1:130">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row>
    <row r="149" spans="1:130">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row>
    <row r="150" spans="1:130">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row>
    <row r="151" spans="1:130">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row>
    <row r="152" spans="1:130">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row>
    <row r="153" spans="1:130">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row>
    <row r="154" spans="1:130">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row>
    <row r="155" spans="1:130">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row>
    <row r="156" spans="1:130">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row>
    <row r="157" spans="1:130">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row>
    <row r="158" spans="1:130">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row>
    <row r="159" spans="1:130">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row>
    <row r="160" spans="1:130">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row>
    <row r="161" spans="1:130">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row>
    <row r="162" spans="1:130">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row>
    <row r="163" spans="1:130">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row>
    <row r="164" spans="1:130">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row>
    <row r="165" spans="1:130">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row>
    <row r="166" spans="1:130">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row>
    <row r="167" spans="1:130">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row>
    <row r="168" spans="1:130">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row>
    <row r="169" spans="1:130">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row>
    <row r="170" spans="1:130">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row>
    <row r="171" spans="1:130">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row>
    <row r="172" spans="1:130">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row>
    <row r="173" spans="1:130">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row>
    <row r="174" spans="1:130">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row>
    <row r="175" spans="1:130">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row>
    <row r="176" spans="1:130">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row>
    <row r="177" spans="1:130">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row>
    <row r="178" spans="1:130">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row>
    <row r="179" spans="1:130">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row>
    <row r="180" spans="1:130">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row>
    <row r="181" spans="1:130">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row>
    <row r="182" spans="1:130">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row>
    <row r="183" spans="1:130">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row>
    <row r="184" spans="1:130">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row>
    <row r="185" spans="1:130">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row>
    <row r="186" spans="1:130">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row>
    <row r="187" spans="1:130">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row>
    <row r="188" spans="1:130">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row>
    <row r="189" spans="1:130">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row>
    <row r="190" spans="1:130">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row>
    <row r="191" spans="1:130">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row>
    <row r="192" spans="1:130">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row>
    <row r="193" spans="1:130">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row>
    <row r="194" spans="1:130">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row>
    <row r="195" spans="1:130">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row>
    <row r="196" spans="1:130">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row>
    <row r="197" spans="1:130">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row>
    <row r="198" spans="1:130">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row>
    <row r="199" spans="1:130">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row>
    <row r="200" spans="1:130">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row>
    <row r="201" spans="1:130">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row>
    <row r="202" spans="1:130">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row>
    <row r="203" spans="1:130">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row>
    <row r="204" spans="1:130">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row>
    <row r="205" spans="1:130">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row>
    <row r="206" spans="1:130">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row>
    <row r="207" spans="1:130">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row>
    <row r="208" spans="1:130">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row>
    <row r="209" spans="1:130">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row>
    <row r="210" spans="1:130">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row>
    <row r="211" spans="1:130">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row>
    <row r="212" spans="1:130">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row>
    <row r="213" spans="1:130">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row>
    <row r="214" spans="1:130">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row>
    <row r="215" spans="1:130">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row>
    <row r="216" spans="1:130">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row>
    <row r="217" spans="1:130">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row>
    <row r="218" spans="1:130">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row>
    <row r="219" spans="1:130">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row>
    <row r="220" spans="1:130">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row>
    <row r="221" spans="1:130">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row>
    <row r="222" spans="1:130">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row>
    <row r="223" spans="1:130">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row>
    <row r="224" spans="1:130">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row>
    <row r="225" spans="1:130">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row>
    <row r="226" spans="1:130">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row>
    <row r="227" spans="1:130">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row>
    <row r="228" spans="1:130">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row>
    <row r="229" spans="1:130">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row>
    <row r="230" spans="1:130">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row>
    <row r="231" spans="1:130">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row>
    <row r="232" spans="1:130">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row>
    <row r="233" spans="1:130">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row>
    <row r="234" spans="1:130">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row>
    <row r="235" spans="1:130">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row>
    <row r="236" spans="1:130">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row>
    <row r="237" spans="1:130">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row>
    <row r="238" spans="1:130">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row>
    <row r="239" spans="1:130">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row>
    <row r="240" spans="1:130">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row>
    <row r="241" spans="1:130">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row>
    <row r="242" spans="1:130">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row>
    <row r="243" spans="1:130">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row>
    <row r="244" spans="1:130">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row>
    <row r="245" spans="1:130">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row>
    <row r="246" spans="1:130">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row>
    <row r="247" spans="1:130">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row>
    <row r="248" spans="1:130">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row>
    <row r="249" spans="1:130">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row>
    <row r="250" spans="1:130">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row>
    <row r="251" spans="1:130">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row>
    <row r="252" spans="1:130">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row>
    <row r="253" spans="1:130">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row>
    <row r="254" spans="1:130">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row>
    <row r="255" spans="1:130">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row>
    <row r="256" spans="1:130">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row>
    <row r="257" spans="1:130">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row>
    <row r="258" spans="1:130">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row>
    <row r="259" spans="1:130">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row>
    <row r="260" spans="1:130">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row>
    <row r="261" spans="1:130">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row>
    <row r="262" spans="1:130">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row>
    <row r="263" spans="1:130">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row>
    <row r="264" spans="1:130">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row>
    <row r="265" spans="1:130">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row>
    <row r="266" spans="1:130">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row>
    <row r="267" spans="1:130">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row>
    <row r="268" spans="1:130">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row>
    <row r="269" spans="1:130">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row>
    <row r="270" spans="1:130">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row>
    <row r="271" spans="1:130">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row>
    <row r="272" spans="1:130">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row>
    <row r="273" spans="1:130">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row>
    <row r="274" spans="1:130">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row>
    <row r="275" spans="1:130">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row>
    <row r="276" spans="1:130">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row>
    <row r="277" spans="1:130">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row>
    <row r="278" spans="1:130">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row>
    <row r="279" spans="1:130">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row>
    <row r="280" spans="1:130">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row>
    <row r="281" spans="1:130">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row>
    <row r="282" spans="1:130">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row>
    <row r="283" spans="1:130">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row>
    <row r="284" spans="1:130">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row>
    <row r="285" spans="1:130">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row>
    <row r="286" spans="1:130">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row>
    <row r="287" spans="1:130">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row>
    <row r="288" spans="1:130">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row>
    <row r="289" spans="1:130">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row>
    <row r="290" spans="1:130">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row>
    <row r="291" spans="1:130">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row>
    <row r="292" spans="1:130">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row>
    <row r="293" spans="1:130">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row>
    <row r="294" spans="1:130">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row>
    <row r="295" spans="1:130">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row>
    <row r="296" spans="1:130">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row>
    <row r="297" spans="1:130">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row>
    <row r="298" spans="1:130">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row>
    <row r="299" spans="1:130">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row>
    <row r="300" spans="1:130">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row>
    <row r="301" spans="1:130">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row>
    <row r="302" spans="1:130">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row>
    <row r="303" spans="1:130">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row>
    <row r="304" spans="1:130">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row>
    <row r="305" spans="1:130">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row>
    <row r="306" spans="1:130">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row>
    <row r="307" spans="1:130">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row>
    <row r="308" spans="1:130">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row>
    <row r="309" spans="1:130">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row>
    <row r="310" spans="1:130">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row>
    <row r="311" spans="1:130">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row>
    <row r="312" spans="1:130">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row>
    <row r="313" spans="1:130">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row>
    <row r="314" spans="1:130">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row>
    <row r="315" spans="1:130">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row>
    <row r="316" spans="1:130">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row>
    <row r="317" spans="1:130">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row>
    <row r="318" spans="1:130">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row>
    <row r="319" spans="1:130">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row>
    <row r="320" spans="1:130">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row>
    <row r="321" spans="1:130">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row>
    <row r="322" spans="1:130">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row>
    <row r="323" spans="1:130">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row>
    <row r="324" spans="1:130">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row>
    <row r="325" spans="1:130">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row>
    <row r="326" spans="1:130">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row>
    <row r="327" spans="1:130">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row>
    <row r="328" spans="1:130">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row>
    <row r="329" spans="1:130">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row>
    <row r="330" spans="1:130">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row>
    <row r="331" spans="1:130">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row>
    <row r="332" spans="1:130">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row>
    <row r="333" spans="1:130">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row>
    <row r="334" spans="1:130">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row>
    <row r="335" spans="1:130">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row>
    <row r="336" spans="1:130">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row>
    <row r="337" spans="1:130">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row>
    <row r="338" spans="1:130">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row>
    <row r="339" spans="1:130">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row>
    <row r="340" spans="1:130">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row>
    <row r="341" spans="1:130">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row>
    <row r="342" spans="1:130">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row>
    <row r="343" spans="1:130">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row>
    <row r="344" spans="1:130">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row>
    <row r="345" spans="1:130">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row>
    <row r="346" spans="1:130">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row>
    <row r="347" spans="1:130">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row>
    <row r="348" spans="1:130">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row>
    <row r="349" spans="1:130">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row>
    <row r="350" spans="1:130">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row>
    <row r="351" spans="1:130">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row>
    <row r="352" spans="1:130">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row>
    <row r="353" spans="1:130">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row>
    <row r="354" spans="1:130">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row>
    <row r="355" spans="1:130">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row>
    <row r="356" spans="1:130">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row>
    <row r="357" spans="1:130">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row>
    <row r="358" spans="1:130">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row>
    <row r="359" spans="1:130">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row>
    <row r="360" spans="1:130">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row>
    <row r="361" spans="1:130">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row>
    <row r="362" spans="1:130">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row>
    <row r="363" spans="1:130">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row>
    <row r="364" spans="1:130">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row>
    <row r="365" spans="1:130">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row>
    <row r="366" spans="1:130">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row>
    <row r="367" spans="1:130">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row>
    <row r="368" spans="1:130">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row>
    <row r="369" spans="1:130">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row>
    <row r="370" spans="1:130">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row>
    <row r="371" spans="1:130">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row>
    <row r="372" spans="1:130">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row>
    <row r="373" spans="1:130">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row>
    <row r="374" spans="1:130">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row>
    <row r="375" spans="1:130">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row>
    <row r="376" spans="1:130">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row>
    <row r="377" spans="1:130">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row>
    <row r="378" spans="1:130">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row>
    <row r="379" spans="1:130">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row>
    <row r="380" spans="1:130">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row>
    <row r="381" spans="1:130">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row>
    <row r="382" spans="1:130">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row>
    <row r="383" spans="1:130">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row>
    <row r="384" spans="1:130">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row>
    <row r="385" spans="1:130">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row>
    <row r="386" spans="1:130">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row>
    <row r="387" spans="1:130">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row>
    <row r="388" spans="1:130">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row>
    <row r="389" spans="1:130">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row>
    <row r="390" spans="1:130">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row>
    <row r="391" spans="1:130">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row>
    <row r="392" spans="1:130">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row>
    <row r="393" spans="1:130">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row>
    <row r="394" spans="1:130">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row>
    <row r="395" spans="1:130">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row>
    <row r="396" spans="1:130">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row>
    <row r="397" spans="1:130">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row>
    <row r="398" spans="1:130">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row>
    <row r="399" spans="1:130">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row>
    <row r="400" spans="1:130">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row>
    <row r="401" spans="1:130">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row>
    <row r="402" spans="1:130">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row>
    <row r="403" spans="1:130">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row>
    <row r="404" spans="1:130">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row>
    <row r="405" spans="1:130">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row>
    <row r="406" spans="1:130">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row>
    <row r="407" spans="1:130">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row>
    <row r="408" spans="1:130">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row>
    <row r="409" spans="1:130">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row>
    <row r="410" spans="1:130">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row>
    <row r="411" spans="1:130">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row>
    <row r="412" spans="1:130">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row>
    <row r="413" spans="1:130">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row>
    <row r="414" spans="1:130">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row>
    <row r="415" spans="1:130">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row>
    <row r="416" spans="1:130">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row>
    <row r="417" spans="1:130">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row>
    <row r="418" spans="1:130">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row>
    <row r="419" spans="1:130">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row>
    <row r="420" spans="1:130">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row>
    <row r="421" spans="1:130">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row>
    <row r="422" spans="1:130">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row>
    <row r="423" spans="1:130">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row>
    <row r="424" spans="1:130">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row>
    <row r="425" spans="1:130">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row>
    <row r="426" spans="1:130">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row>
    <row r="427" spans="1:130">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row>
    <row r="428" spans="1:130">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row>
    <row r="429" spans="1:130">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row>
    <row r="430" spans="1:130">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row>
    <row r="431" spans="1:130">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row>
    <row r="432" spans="1:130">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row>
    <row r="433" spans="1:130">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row>
    <row r="434" spans="1:130">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row>
    <row r="435" spans="1:130">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row>
    <row r="436" spans="1:130">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row>
    <row r="437" spans="1:130">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row>
    <row r="438" spans="1:130">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row>
    <row r="439" spans="1:130">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row>
    <row r="440" spans="1:130">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row>
    <row r="441" spans="1:130">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row>
    <row r="442" spans="1:130">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row>
    <row r="443" spans="1:130">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row>
    <row r="444" spans="1:130">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row>
    <row r="445" spans="1:130">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row>
    <row r="446" spans="1:130">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row>
    <row r="447" spans="1:130">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row>
    <row r="448" spans="1:130">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row>
    <row r="449" spans="1:130">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row>
    <row r="450" spans="1:130">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row>
    <row r="451" spans="1:130">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row>
    <row r="452" spans="1:130">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row>
    <row r="453" spans="1:130">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row>
    <row r="454" spans="1:130">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row>
    <row r="455" spans="1:130">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row>
    <row r="456" spans="1:130">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row>
    <row r="457" spans="1:130">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row>
    <row r="458" spans="1:130">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row>
    <row r="459" spans="1:130">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row>
    <row r="460" spans="1:130">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row>
    <row r="461" spans="1:130">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row>
    <row r="462" spans="1:130">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row>
    <row r="463" spans="1:130">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row>
    <row r="464" spans="1:130">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row>
    <row r="465" spans="1:130">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row>
    <row r="466" spans="1:130">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row>
    <row r="467" spans="1:130">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row>
    <row r="468" spans="1:130">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row>
    <row r="469" spans="1:130">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row>
    <row r="470" spans="1:130">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row>
    <row r="471" spans="1:130">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row>
    <row r="472" spans="1:130">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row>
    <row r="473" spans="1:130">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row>
    <row r="474" spans="1:130">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row>
    <row r="475" spans="1:130">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row>
    <row r="476" spans="1:130">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row>
    <row r="477" spans="1:130">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row>
    <row r="478" spans="1:130">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row>
    <row r="479" spans="1:130">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row>
    <row r="480" spans="1:130">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row>
    <row r="481" spans="1:130">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row>
    <row r="482" spans="1:130">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row>
    <row r="483" spans="1:130">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row>
    <row r="484" spans="1:130">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row>
    <row r="485" spans="1:130">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row>
    <row r="486" spans="1:130">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row>
    <row r="487" spans="1:130">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row>
    <row r="488" spans="1:130">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row>
    <row r="489" spans="1:130">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row>
    <row r="490" spans="1:130">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row>
    <row r="491" spans="1:130">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row>
    <row r="492" spans="1:130">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row>
    <row r="493" spans="1:130">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row>
    <row r="494" spans="1:130">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row>
    <row r="495" spans="1:130">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row>
    <row r="496" spans="1:130">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row>
    <row r="497" spans="1:130">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row>
    <row r="498" spans="1:130">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row>
    <row r="499" spans="1:130">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row>
    <row r="500" spans="1:130">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row>
    <row r="501" spans="1:130">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row>
    <row r="502" spans="1:130">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row>
    <row r="503" spans="1:130">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row>
    <row r="504" spans="1:130">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row>
    <row r="505" spans="1:130">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row>
    <row r="506" spans="1:130">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row>
    <row r="507" spans="1:130">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row>
    <row r="508" spans="1:130">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row>
    <row r="509" spans="1:130">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row>
    <row r="510" spans="1:130">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row>
    <row r="511" spans="1:130">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row>
    <row r="512" spans="1:130">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row>
    <row r="513" spans="1:130">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row>
    <row r="514" spans="1:130">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row>
    <row r="515" spans="1:130">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row>
    <row r="516" spans="1:130">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row>
    <row r="517" spans="1:130">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row>
    <row r="518" spans="1:130">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row>
    <row r="519" spans="1:130">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row>
    <row r="520" spans="1:130">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row>
    <row r="521" spans="1:130">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row>
    <row r="522" spans="1:130">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row>
    <row r="523" spans="1:130">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row>
    <row r="524" spans="1:130">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row>
    <row r="525" spans="1:130">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row>
    <row r="526" spans="1:130">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row>
    <row r="527" spans="1:130">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row>
    <row r="528" spans="1:130">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row>
    <row r="529" spans="1:130">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row>
    <row r="530" spans="1:130">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row>
    <row r="531" spans="1:130">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row>
    <row r="532" spans="1:130">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row>
    <row r="533" spans="1:130">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row>
    <row r="534" spans="1:130">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row>
    <row r="535" spans="1:130">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row>
    <row r="536" spans="1:130">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row>
    <row r="537" spans="1:130">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row>
    <row r="538" spans="1:130">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row>
    <row r="539" spans="1:130">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row>
    <row r="540" spans="1:130">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row>
    <row r="541" spans="1:130">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row>
    <row r="542" spans="1:130">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row>
    <row r="543" spans="1:130">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row>
    <row r="544" spans="1:130">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row>
    <row r="545" spans="1:130">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row>
    <row r="546" spans="1:130">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row>
    <row r="547" spans="1:130">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row>
    <row r="548" spans="1:130">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row>
    <row r="549" spans="1:130">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row>
    <row r="550" spans="1:130">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row>
    <row r="551" spans="1:130">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row>
    <row r="552" spans="1:130">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row>
    <row r="553" spans="1:130">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row>
    <row r="554" spans="1:130">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row>
    <row r="555" spans="1:130">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row>
    <row r="556" spans="1:130">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row>
    <row r="557" spans="1:130">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row>
    <row r="558" spans="1:130">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row>
    <row r="559" spans="1:130">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row>
    <row r="560" spans="1:130">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row>
    <row r="561" spans="1:130">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row>
    <row r="562" spans="1:130">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row>
    <row r="563" spans="1:130">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row>
    <row r="564" spans="1:130">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row>
    <row r="565" spans="1:130">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row>
    <row r="566" spans="1:130">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row>
    <row r="567" spans="1:130">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row>
    <row r="568" spans="1:130">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row>
    <row r="569" spans="1:130">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row>
    <row r="570" spans="1:130">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row>
    <row r="571" spans="1:130">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row>
    <row r="572" spans="1:130">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row>
    <row r="573" spans="1:130">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row>
    <row r="574" spans="1:130">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row>
    <row r="575" spans="1:130">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row>
    <row r="576" spans="1:130">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row>
    <row r="577" spans="1:130">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row>
    <row r="578" spans="1:130">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row>
    <row r="579" spans="1:130">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row>
    <row r="580" spans="1:130">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row>
    <row r="581" spans="1:130">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row>
    <row r="582" spans="1:130">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row>
    <row r="583" spans="1:130">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row>
    <row r="584" spans="1:130">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row>
    <row r="585" spans="1:130">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row>
    <row r="586" spans="1:130">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row>
    <row r="587" spans="1:130">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row>
    <row r="588" spans="1:130">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row>
    <row r="589" spans="1:130">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row>
    <row r="590" spans="1:130">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row>
    <row r="591" spans="1:130">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row>
    <row r="592" spans="1:130">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row>
    <row r="593" spans="1:130">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row>
    <row r="594" spans="1:130">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row>
    <row r="595" spans="1:130">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row>
    <row r="596" spans="1:130">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row>
    <row r="597" spans="1:130">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row>
    <row r="598" spans="1:130">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row>
    <row r="599" spans="1:130">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row>
    <row r="600" spans="1:130">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row>
    <row r="601" spans="1:130">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row>
    <row r="602" spans="1:130">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row>
    <row r="603" spans="1:130">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row>
    <row r="604" spans="1:130">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row>
    <row r="605" spans="1:130">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row>
    <row r="606" spans="1:130">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row>
    <row r="607" spans="1:130">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row>
    <row r="608" spans="1:130">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row>
    <row r="609" spans="1:130">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row>
    <row r="610" spans="1:130">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row>
    <row r="611" spans="1:130">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row>
    <row r="612" spans="1:130">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row>
    <row r="613" spans="1:130">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row>
    <row r="614" spans="1:130">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row>
    <row r="615" spans="1:130">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row>
    <row r="616" spans="1:130">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row>
    <row r="617" spans="1:130">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row>
    <row r="618" spans="1:130">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row>
    <row r="619" spans="1:130">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row>
    <row r="620" spans="1:130">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row>
    <row r="621" spans="1:130">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row>
    <row r="622" spans="1:130">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row>
    <row r="623" spans="1:130">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row>
    <row r="624" spans="1:130">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row>
    <row r="625" spans="1:130">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row>
    <row r="626" spans="1:130">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row>
    <row r="627" spans="1:130">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row>
    <row r="628" spans="1:130">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row>
    <row r="629" spans="1:130">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row>
    <row r="630" spans="1:130">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row>
    <row r="631" spans="1:130">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row>
    <row r="632" spans="1:130">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row>
    <row r="633" spans="1:130">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row>
    <row r="634" spans="1:130">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row>
    <row r="635" spans="1:130">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row>
    <row r="636" spans="1:130">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row>
    <row r="637" spans="1:130">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row>
    <row r="638" spans="1:130">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row>
    <row r="639" spans="1:130">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row>
    <row r="640" spans="1:130">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row>
    <row r="641" spans="1:130">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row>
    <row r="642" spans="1:130">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row>
    <row r="643" spans="1:130">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row>
    <row r="644" spans="1:130">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row>
    <row r="645" spans="1:130">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row>
    <row r="646" spans="1:130">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row>
    <row r="647" spans="1:130">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row>
    <row r="648" spans="1:130">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row>
    <row r="649" spans="1:130">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row>
    <row r="650" spans="1:130">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row>
    <row r="651" spans="1:130">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row>
    <row r="652" spans="1:130">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row>
    <row r="653" spans="1:130">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row>
    <row r="654" spans="1:130">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row>
    <row r="655" spans="1:130">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row>
    <row r="656" spans="1:130">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row>
  </sheetData>
  <mergeCells count="1">
    <mergeCell ref="A48:D50"/>
  </mergeCells>
  <phoneticPr fontId="25" type="noConversion"/>
  <pageMargins left="0.7" right="0.7" top="0.75" bottom="0.75" header="0.3" footer="0.3"/>
  <pageSetup scale="5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0" tint="-4.9989318521683403E-2"/>
    <pageSetUpPr fitToPage="1"/>
  </sheetPr>
  <dimension ref="A1:EC654"/>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activeCell="M7" sqref="M7"/>
    </sheetView>
  </sheetViews>
  <sheetFormatPr defaultColWidth="8.81640625" defaultRowHeight="13"/>
  <cols>
    <col min="1" max="1" width="57.54296875" style="122" customWidth="1"/>
    <col min="2" max="7" width="10.453125" style="122" customWidth="1"/>
    <col min="8" max="9" width="8.81640625" style="122"/>
    <col min="10" max="10" width="8.81640625" style="321"/>
    <col min="11" max="16384" width="8.81640625" style="122"/>
  </cols>
  <sheetData>
    <row r="1" spans="1:133" s="207" customFormat="1">
      <c r="A1" s="197" t="s">
        <v>275</v>
      </c>
      <c r="B1" s="197"/>
      <c r="C1" s="197"/>
      <c r="D1" s="197"/>
      <c r="E1" s="197"/>
      <c r="F1" s="197"/>
      <c r="G1" s="197"/>
      <c r="H1" s="197"/>
      <c r="J1" s="320"/>
      <c r="K1" s="320"/>
    </row>
    <row r="2" spans="1:133" s="207" customFormat="1" ht="13.5" thickBot="1">
      <c r="A2" s="199" t="s">
        <v>269</v>
      </c>
      <c r="B2" s="199"/>
      <c r="C2" s="199"/>
      <c r="D2" s="199"/>
      <c r="E2" s="199"/>
      <c r="F2" s="199"/>
      <c r="G2" s="199"/>
      <c r="H2" s="199"/>
      <c r="J2" s="320"/>
      <c r="K2" s="320"/>
    </row>
    <row r="3" spans="1:133" s="207" customFormat="1" ht="14" thickTop="1" thickBot="1">
      <c r="A3" s="209" t="s">
        <v>229</v>
      </c>
      <c r="B3" s="210">
        <v>2016</v>
      </c>
      <c r="C3" s="210">
        <v>2017</v>
      </c>
      <c r="D3" s="210">
        <v>2018</v>
      </c>
      <c r="E3" s="210">
        <v>2019</v>
      </c>
      <c r="F3" s="210">
        <v>2020</v>
      </c>
      <c r="G3" s="210">
        <v>2021</v>
      </c>
      <c r="H3" s="210">
        <v>2022</v>
      </c>
      <c r="I3" s="210">
        <v>2023</v>
      </c>
      <c r="J3" s="210">
        <v>2024</v>
      </c>
      <c r="K3" s="210">
        <v>2025</v>
      </c>
    </row>
    <row r="4" spans="1:133" ht="13.5" thickTop="1">
      <c r="A4" s="165" t="s">
        <v>119</v>
      </c>
      <c r="B4" s="167">
        <v>931</v>
      </c>
      <c r="C4" s="167">
        <v>1294</v>
      </c>
      <c r="D4" s="167">
        <v>1292</v>
      </c>
      <c r="E4" s="167">
        <v>590</v>
      </c>
      <c r="F4" s="167">
        <v>2226</v>
      </c>
      <c r="G4" s="167">
        <v>325</v>
      </c>
      <c r="H4" s="167">
        <v>323</v>
      </c>
      <c r="I4" s="167">
        <v>-9747</v>
      </c>
      <c r="J4" s="167">
        <v>106</v>
      </c>
      <c r="K4" s="167"/>
      <c r="L4" s="167"/>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row>
    <row r="5" spans="1:133">
      <c r="A5" s="165" t="s">
        <v>411</v>
      </c>
      <c r="B5" s="167"/>
      <c r="C5" s="167"/>
      <c r="D5" s="167"/>
      <c r="E5" s="167"/>
      <c r="F5" s="167">
        <v>1200</v>
      </c>
      <c r="G5" s="167">
        <v>500</v>
      </c>
      <c r="H5" s="167">
        <v>300</v>
      </c>
      <c r="I5" s="167">
        <v>100</v>
      </c>
      <c r="J5" s="167">
        <v>101</v>
      </c>
      <c r="K5" s="167"/>
      <c r="L5" s="167"/>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row>
    <row r="6" spans="1:133">
      <c r="A6" s="165" t="s">
        <v>276</v>
      </c>
      <c r="B6" s="167">
        <v>141</v>
      </c>
      <c r="C6" s="167">
        <v>164</v>
      </c>
      <c r="D6" s="167">
        <v>208</v>
      </c>
      <c r="E6" s="167">
        <v>875</v>
      </c>
      <c r="F6" s="167">
        <v>1201.8609999999999</v>
      </c>
      <c r="G6" s="167">
        <v>326.2</v>
      </c>
      <c r="H6" s="167">
        <v>270</v>
      </c>
      <c r="I6" s="167">
        <v>301</v>
      </c>
      <c r="J6" s="167">
        <v>201</v>
      </c>
      <c r="K6" s="167"/>
      <c r="L6" s="167"/>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row>
    <row r="7" spans="1:133">
      <c r="A7" s="165" t="s">
        <v>506</v>
      </c>
      <c r="B7" s="167"/>
      <c r="C7" s="167"/>
      <c r="D7" s="167"/>
      <c r="E7" s="167"/>
      <c r="F7" s="167"/>
      <c r="G7" s="167"/>
      <c r="H7" s="167"/>
      <c r="I7" s="167">
        <v>9180</v>
      </c>
      <c r="J7" s="167" t="s">
        <v>290</v>
      </c>
      <c r="K7" s="167"/>
      <c r="L7" s="167"/>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row>
    <row r="8" spans="1:133">
      <c r="A8" s="165" t="s">
        <v>124</v>
      </c>
      <c r="B8" s="167">
        <v>-119</v>
      </c>
      <c r="C8" s="167">
        <v>-42</v>
      </c>
      <c r="D8" s="167">
        <v>-5</v>
      </c>
      <c r="E8" s="167">
        <v>-72</v>
      </c>
      <c r="F8" s="167">
        <v>-2428.3760000000002</v>
      </c>
      <c r="G8" s="167">
        <v>142.69999999999999</v>
      </c>
      <c r="H8" s="167">
        <v>-589</v>
      </c>
      <c r="I8" s="167">
        <f>-1276</f>
        <v>-1276</v>
      </c>
      <c r="J8" s="167">
        <v>-1327</v>
      </c>
      <c r="K8" s="167"/>
      <c r="L8" s="167"/>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row>
    <row r="9" spans="1:133" s="150" customFormat="1">
      <c r="A9" s="176" t="s">
        <v>465</v>
      </c>
      <c r="B9" s="177">
        <v>953</v>
      </c>
      <c r="C9" s="177">
        <v>1417</v>
      </c>
      <c r="D9" s="177">
        <v>1496</v>
      </c>
      <c r="E9" s="177">
        <v>1393</v>
      </c>
      <c r="F9" s="177">
        <v>2200.4849999999997</v>
      </c>
      <c r="G9" s="177">
        <v>1294</v>
      </c>
      <c r="H9" s="177">
        <v>304</v>
      </c>
      <c r="I9" s="177">
        <v>-1442</v>
      </c>
      <c r="J9" s="177">
        <v>-919</v>
      </c>
      <c r="K9" s="177"/>
      <c r="L9" s="168"/>
    </row>
    <row r="10" spans="1:133">
      <c r="A10" s="165" t="s">
        <v>53</v>
      </c>
      <c r="B10" s="167">
        <v>-369</v>
      </c>
      <c r="C10" s="167">
        <v>-695</v>
      </c>
      <c r="D10" s="167">
        <v>-380</v>
      </c>
      <c r="E10" s="167">
        <v>-791</v>
      </c>
      <c r="F10" s="167">
        <v>-673.72799999999984</v>
      </c>
      <c r="G10" s="167">
        <v>-817</v>
      </c>
      <c r="H10" s="167">
        <v>-3305</v>
      </c>
      <c r="I10" s="167">
        <v>-1906</v>
      </c>
      <c r="J10" s="167">
        <v>-1080</v>
      </c>
      <c r="K10" s="167"/>
      <c r="L10" s="167"/>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row>
    <row r="11" spans="1:133" s="150" customFormat="1">
      <c r="A11" s="176" t="s">
        <v>8</v>
      </c>
      <c r="B11" s="177">
        <v>584</v>
      </c>
      <c r="C11" s="177">
        <v>722</v>
      </c>
      <c r="D11" s="177">
        <v>1116</v>
      </c>
      <c r="E11" s="177">
        <v>602</v>
      </c>
      <c r="F11" s="177">
        <v>1526.4030000000002</v>
      </c>
      <c r="G11" s="177">
        <v>476.84199999999998</v>
      </c>
      <c r="H11" s="177">
        <v>-3001</v>
      </c>
      <c r="I11" s="177">
        <v>-3348</v>
      </c>
      <c r="J11" s="177">
        <v>-1999</v>
      </c>
      <c r="K11" s="177"/>
      <c r="L11" s="168"/>
    </row>
    <row r="12" spans="1:133">
      <c r="A12" s="165"/>
      <c r="B12" s="167"/>
      <c r="C12" s="167"/>
      <c r="D12" s="167"/>
      <c r="E12" s="167"/>
      <c r="F12" s="167"/>
      <c r="G12" s="167"/>
      <c r="H12" s="167"/>
      <c r="K12" s="321"/>
      <c r="L12" s="167"/>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row>
    <row r="13" spans="1:133">
      <c r="A13" s="165" t="s">
        <v>277</v>
      </c>
      <c r="B13" s="167">
        <v>-2</v>
      </c>
      <c r="C13" s="167">
        <v>-62</v>
      </c>
      <c r="D13" s="167">
        <v>-19</v>
      </c>
      <c r="E13" s="167">
        <v>-15</v>
      </c>
      <c r="F13" s="167">
        <v>0</v>
      </c>
      <c r="G13" s="167">
        <v>0</v>
      </c>
      <c r="H13" s="167">
        <v>-387</v>
      </c>
      <c r="I13" s="167">
        <v>0</v>
      </c>
      <c r="J13" s="167" t="s">
        <v>290</v>
      </c>
      <c r="K13" s="167"/>
      <c r="L13" s="167"/>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row>
    <row r="14" spans="1:133">
      <c r="A14" s="165" t="s">
        <v>278</v>
      </c>
      <c r="B14" s="167">
        <v>0</v>
      </c>
      <c r="C14" s="167">
        <v>0</v>
      </c>
      <c r="D14" s="167">
        <v>0</v>
      </c>
      <c r="E14" s="167">
        <v>0</v>
      </c>
      <c r="F14" s="167">
        <v>-222.017</v>
      </c>
      <c r="G14" s="167">
        <v>443</v>
      </c>
      <c r="H14" s="167">
        <v>0</v>
      </c>
      <c r="I14" s="167">
        <v>5</v>
      </c>
      <c r="J14" s="167">
        <v>132</v>
      </c>
      <c r="K14" s="167"/>
      <c r="L14" s="167"/>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row>
    <row r="15" spans="1:133">
      <c r="A15" s="165" t="s">
        <v>279</v>
      </c>
      <c r="B15" s="167">
        <v>-180</v>
      </c>
      <c r="C15" s="167">
        <v>-154</v>
      </c>
      <c r="D15" s="167">
        <v>-550</v>
      </c>
      <c r="E15" s="167">
        <v>-176</v>
      </c>
      <c r="F15" s="167">
        <v>-147.398</v>
      </c>
      <c r="G15" s="167">
        <v>-215.5</v>
      </c>
      <c r="H15" s="167">
        <v>-186</v>
      </c>
      <c r="I15" s="167">
        <v>-159</v>
      </c>
      <c r="J15" s="167">
        <v>-43</v>
      </c>
      <c r="K15" s="167"/>
      <c r="L15" s="167"/>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row>
    <row r="16" spans="1:133">
      <c r="A16" s="165" t="s">
        <v>121</v>
      </c>
      <c r="B16" s="167">
        <v>23</v>
      </c>
      <c r="C16" s="167">
        <v>16</v>
      </c>
      <c r="D16" s="167">
        <v>2</v>
      </c>
      <c r="E16" s="167">
        <v>-99</v>
      </c>
      <c r="F16" s="167">
        <v>1.7409999999999997</v>
      </c>
      <c r="G16" s="167">
        <v>16</v>
      </c>
      <c r="H16" s="167">
        <v>71</v>
      </c>
      <c r="I16" s="167">
        <v>17</v>
      </c>
      <c r="J16" s="167">
        <v>16</v>
      </c>
      <c r="K16" s="167"/>
      <c r="L16" s="167"/>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row>
    <row r="17" spans="1:133" s="150" customFormat="1">
      <c r="A17" s="176" t="s">
        <v>473</v>
      </c>
      <c r="B17" s="177">
        <v>-159</v>
      </c>
      <c r="C17" s="177">
        <v>-200</v>
      </c>
      <c r="D17" s="177">
        <v>-567</v>
      </c>
      <c r="E17" s="177">
        <v>-290</v>
      </c>
      <c r="F17" s="177">
        <v>-366.67399999999998</v>
      </c>
      <c r="G17" s="177">
        <v>243</v>
      </c>
      <c r="H17" s="177">
        <v>-502</v>
      </c>
      <c r="I17" s="177">
        <v>-137</v>
      </c>
      <c r="J17" s="177">
        <v>105</v>
      </c>
      <c r="K17" s="177"/>
      <c r="L17" s="168"/>
    </row>
    <row r="18" spans="1:133">
      <c r="A18" s="165"/>
      <c r="B18" s="167"/>
      <c r="C18" s="167"/>
      <c r="D18" s="167"/>
      <c r="E18" s="167"/>
      <c r="F18" s="167"/>
      <c r="G18" s="167"/>
      <c r="H18" s="167"/>
      <c r="I18" s="167"/>
      <c r="J18" s="167"/>
      <c r="K18" s="167"/>
      <c r="L18" s="167"/>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row>
    <row r="19" spans="1:133">
      <c r="A19" s="165" t="s">
        <v>446</v>
      </c>
      <c r="B19" s="167">
        <v>0</v>
      </c>
      <c r="C19" s="167">
        <v>0</v>
      </c>
      <c r="D19" s="167">
        <v>0</v>
      </c>
      <c r="E19" s="167">
        <v>4780</v>
      </c>
      <c r="F19" s="167">
        <v>-220</v>
      </c>
      <c r="G19" s="167">
        <v>-1260</v>
      </c>
      <c r="H19" s="167">
        <v>600</v>
      </c>
      <c r="I19" s="167">
        <v>3350</v>
      </c>
      <c r="J19" s="167">
        <v>-3192</v>
      </c>
      <c r="K19" s="167"/>
      <c r="L19" s="167"/>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row>
    <row r="20" spans="1:133">
      <c r="A20" s="165" t="s">
        <v>447</v>
      </c>
      <c r="B20" s="167">
        <v>0</v>
      </c>
      <c r="C20" s="167">
        <v>0</v>
      </c>
      <c r="D20" s="167">
        <v>0</v>
      </c>
      <c r="E20" s="167">
        <v>-88</v>
      </c>
      <c r="F20" s="167">
        <v>-102.82900000000002</v>
      </c>
      <c r="G20" s="167">
        <v>-83.1</v>
      </c>
      <c r="H20" s="167">
        <v>-72</v>
      </c>
      <c r="I20" s="167">
        <v>-82</v>
      </c>
      <c r="J20" s="167">
        <v>-60</v>
      </c>
      <c r="K20" s="167"/>
      <c r="L20" s="167"/>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row>
    <row r="21" spans="1:133">
      <c r="A21" s="165" t="s">
        <v>280</v>
      </c>
      <c r="B21" s="167">
        <v>-803</v>
      </c>
      <c r="C21" s="167">
        <v>154</v>
      </c>
      <c r="D21" s="167">
        <v>3171</v>
      </c>
      <c r="E21" s="167">
        <v>-4474</v>
      </c>
      <c r="F21" s="167">
        <v>0</v>
      </c>
      <c r="G21" s="167">
        <v>0</v>
      </c>
      <c r="H21" s="169">
        <v>0</v>
      </c>
      <c r="I21" s="167">
        <v>0</v>
      </c>
      <c r="J21" s="167">
        <v>0</v>
      </c>
      <c r="K21" s="167"/>
      <c r="L21" s="167"/>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row>
    <row r="22" spans="1:133">
      <c r="A22" s="165" t="s">
        <v>348</v>
      </c>
      <c r="B22" s="167">
        <v>0</v>
      </c>
      <c r="C22" s="167">
        <v>0</v>
      </c>
      <c r="D22" s="167">
        <v>0</v>
      </c>
      <c r="E22" s="167">
        <v>620</v>
      </c>
      <c r="F22" s="167">
        <v>0</v>
      </c>
      <c r="G22" s="167">
        <v>4292</v>
      </c>
      <c r="H22" s="167">
        <v>0</v>
      </c>
      <c r="I22" s="167">
        <v>0</v>
      </c>
      <c r="J22" s="167">
        <v>0</v>
      </c>
      <c r="K22" s="167"/>
      <c r="L22" s="167"/>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row>
    <row r="23" spans="1:133">
      <c r="A23" s="165" t="s">
        <v>544</v>
      </c>
      <c r="B23" s="167">
        <v>0</v>
      </c>
      <c r="C23" s="167">
        <v>0</v>
      </c>
      <c r="D23" s="167">
        <v>0</v>
      </c>
      <c r="E23" s="167">
        <v>0</v>
      </c>
      <c r="F23" s="167">
        <v>0</v>
      </c>
      <c r="G23" s="167">
        <v>0</v>
      </c>
      <c r="H23" s="167">
        <v>0</v>
      </c>
      <c r="I23" s="167">
        <v>0</v>
      </c>
      <c r="J23" s="167">
        <v>4000</v>
      </c>
      <c r="K23" s="167"/>
      <c r="L23" s="167"/>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row>
    <row r="24" spans="1:133">
      <c r="A24" s="165" t="s">
        <v>545</v>
      </c>
      <c r="B24" s="167">
        <v>0</v>
      </c>
      <c r="C24" s="167">
        <v>0</v>
      </c>
      <c r="D24" s="167">
        <v>0</v>
      </c>
      <c r="E24" s="167">
        <v>0</v>
      </c>
      <c r="F24" s="167">
        <v>0</v>
      </c>
      <c r="G24" s="167">
        <v>0</v>
      </c>
      <c r="H24" s="167">
        <v>0</v>
      </c>
      <c r="I24" s="167">
        <v>0</v>
      </c>
      <c r="J24" s="167">
        <v>-396</v>
      </c>
      <c r="K24" s="167"/>
      <c r="L24" s="167"/>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row>
    <row r="25" spans="1:133" s="150" customFormat="1">
      <c r="A25" s="165" t="s">
        <v>61</v>
      </c>
      <c r="B25" s="167">
        <v>327</v>
      </c>
      <c r="C25" s="167">
        <v>-616</v>
      </c>
      <c r="D25" s="167">
        <v>-3310</v>
      </c>
      <c r="E25" s="167">
        <v>-438</v>
      </c>
      <c r="F25" s="167">
        <v>0</v>
      </c>
      <c r="G25" s="167">
        <v>0</v>
      </c>
      <c r="H25" s="167">
        <v>0</v>
      </c>
      <c r="I25" s="167">
        <v>0</v>
      </c>
      <c r="J25" s="167">
        <v>0</v>
      </c>
      <c r="K25" s="167"/>
      <c r="L25" s="167"/>
    </row>
    <row r="26" spans="1:133">
      <c r="A26" s="165" t="s">
        <v>62</v>
      </c>
      <c r="B26" s="167">
        <v>0</v>
      </c>
      <c r="C26" s="167">
        <v>-4</v>
      </c>
      <c r="D26" s="167">
        <v>-70</v>
      </c>
      <c r="E26" s="167">
        <v>75</v>
      </c>
      <c r="F26" s="167">
        <v>22.009999999999998</v>
      </c>
      <c r="G26" s="167">
        <v>-39</v>
      </c>
      <c r="H26" s="167">
        <v>7</v>
      </c>
      <c r="I26" s="167">
        <v>21</v>
      </c>
      <c r="J26" s="167">
        <v>0</v>
      </c>
      <c r="K26" s="167"/>
      <c r="L26" s="167"/>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row>
    <row r="27" spans="1:133" s="150" customFormat="1">
      <c r="A27" s="176" t="s">
        <v>63</v>
      </c>
      <c r="B27" s="177">
        <v>-476</v>
      </c>
      <c r="C27" s="177">
        <v>-466</v>
      </c>
      <c r="D27" s="177">
        <v>-209</v>
      </c>
      <c r="E27" s="177">
        <v>475</v>
      </c>
      <c r="F27" s="177">
        <v>-300.74900000000002</v>
      </c>
      <c r="G27" s="177">
        <v>2910</v>
      </c>
      <c r="H27" s="177">
        <v>535</v>
      </c>
      <c r="I27" s="177">
        <v>3289</v>
      </c>
      <c r="J27" s="177">
        <v>352</v>
      </c>
      <c r="K27" s="177"/>
      <c r="L27" s="167"/>
    </row>
    <row r="28" spans="1:133">
      <c r="A28" s="165"/>
      <c r="B28" s="167"/>
      <c r="C28" s="167"/>
      <c r="D28" s="167"/>
      <c r="E28" s="167"/>
      <c r="F28" s="167"/>
      <c r="G28" s="167"/>
      <c r="H28" s="167"/>
      <c r="I28" s="167"/>
      <c r="J28" s="167"/>
      <c r="K28" s="167"/>
      <c r="L28" s="167"/>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row>
    <row r="29" spans="1:133" s="150" customFormat="1">
      <c r="A29" s="176" t="s">
        <v>66</v>
      </c>
      <c r="B29" s="177">
        <v>-51</v>
      </c>
      <c r="C29" s="177">
        <v>56</v>
      </c>
      <c r="D29" s="177">
        <v>339</v>
      </c>
      <c r="E29" s="177">
        <v>787</v>
      </c>
      <c r="F29" s="177">
        <v>857.98000000000013</v>
      </c>
      <c r="G29" s="177">
        <v>3630</v>
      </c>
      <c r="H29" s="177">
        <v>-2968</v>
      </c>
      <c r="I29" s="177">
        <v>-196</v>
      </c>
      <c r="J29" s="177">
        <v>-1542</v>
      </c>
      <c r="K29" s="177"/>
      <c r="L29" s="168"/>
    </row>
    <row r="30" spans="1:133">
      <c r="A30" s="165"/>
      <c r="B30" s="167"/>
      <c r="C30" s="167"/>
      <c r="D30" s="167"/>
      <c r="E30" s="167"/>
      <c r="F30" s="167"/>
      <c r="G30" s="167"/>
      <c r="H30" s="167"/>
      <c r="I30" s="167"/>
      <c r="J30" s="167"/>
      <c r="K30" s="167"/>
      <c r="L30" s="167"/>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row>
    <row r="31" spans="1:133" s="150" customFormat="1">
      <c r="A31" s="176" t="s">
        <v>281</v>
      </c>
      <c r="B31" s="177">
        <v>84</v>
      </c>
      <c r="C31" s="177">
        <v>33</v>
      </c>
      <c r="D31" s="177">
        <v>89</v>
      </c>
      <c r="E31" s="177">
        <v>428</v>
      </c>
      <c r="F31" s="177">
        <v>1238</v>
      </c>
      <c r="G31" s="177">
        <v>2040</v>
      </c>
      <c r="H31" s="177">
        <v>5702</v>
      </c>
      <c r="I31" s="177">
        <v>2775.3969999999999</v>
      </c>
      <c r="J31" s="177">
        <v>2569</v>
      </c>
      <c r="K31" s="177"/>
      <c r="L31" s="168"/>
    </row>
    <row r="32" spans="1:133">
      <c r="A32" s="165" t="s">
        <v>68</v>
      </c>
      <c r="B32" s="167">
        <v>0</v>
      </c>
      <c r="C32" s="167">
        <v>0</v>
      </c>
      <c r="D32" s="167">
        <v>0</v>
      </c>
      <c r="E32" s="167">
        <v>23</v>
      </c>
      <c r="F32" s="167">
        <f>-60+4</f>
        <v>-56</v>
      </c>
      <c r="G32" s="167">
        <v>32</v>
      </c>
      <c r="H32" s="167">
        <v>41</v>
      </c>
      <c r="I32" s="167">
        <v>-10</v>
      </c>
      <c r="J32" s="167">
        <v>13</v>
      </c>
      <c r="K32" s="167"/>
      <c r="L32" s="167"/>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row>
    <row r="33" spans="1:133">
      <c r="A33" s="176" t="s">
        <v>282</v>
      </c>
      <c r="B33" s="177">
        <v>33</v>
      </c>
      <c r="C33" s="177">
        <v>89</v>
      </c>
      <c r="D33" s="177">
        <v>428</v>
      </c>
      <c r="E33" s="177">
        <v>1238</v>
      </c>
      <c r="F33" s="177">
        <v>2040</v>
      </c>
      <c r="G33" s="177">
        <v>5702</v>
      </c>
      <c r="H33" s="177">
        <v>2775</v>
      </c>
      <c r="I33" s="177">
        <v>2569.3969999999999</v>
      </c>
      <c r="J33" s="177">
        <v>1040</v>
      </c>
      <c r="K33" s="177"/>
      <c r="L33" s="168"/>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row>
    <row r="34" spans="1:133" ht="26">
      <c r="A34" s="165" t="s">
        <v>528</v>
      </c>
      <c r="B34" s="145">
        <v>0</v>
      </c>
      <c r="C34" s="145">
        <v>0</v>
      </c>
      <c r="D34" s="145">
        <v>0</v>
      </c>
      <c r="E34" s="145">
        <v>0</v>
      </c>
      <c r="F34" s="145">
        <v>0</v>
      </c>
      <c r="G34" s="145">
        <v>0</v>
      </c>
      <c r="H34" s="145">
        <v>0</v>
      </c>
      <c r="I34" s="145">
        <v>-27</v>
      </c>
      <c r="J34" s="142" t="s">
        <v>290</v>
      </c>
      <c r="K34" s="142"/>
      <c r="L34" s="167"/>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row>
    <row r="35" spans="1:133">
      <c r="A35" s="163" t="s">
        <v>529</v>
      </c>
      <c r="B35" s="177">
        <f t="shared" ref="B35:G35" si="0">B33</f>
        <v>33</v>
      </c>
      <c r="C35" s="177">
        <f t="shared" si="0"/>
        <v>89</v>
      </c>
      <c r="D35" s="177">
        <f t="shared" si="0"/>
        <v>428</v>
      </c>
      <c r="E35" s="177">
        <f t="shared" si="0"/>
        <v>1238</v>
      </c>
      <c r="F35" s="177">
        <f t="shared" si="0"/>
        <v>2040</v>
      </c>
      <c r="G35" s="177">
        <f t="shared" si="0"/>
        <v>5702</v>
      </c>
      <c r="H35" s="177">
        <f>H33</f>
        <v>2775</v>
      </c>
      <c r="I35" s="177">
        <v>2542.3969999999999</v>
      </c>
      <c r="J35" s="177">
        <v>1040</v>
      </c>
      <c r="K35" s="177"/>
      <c r="L35" s="168"/>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row>
    <row r="36" spans="1:133">
      <c r="A36" s="165"/>
      <c r="B36" s="139"/>
      <c r="C36" s="139"/>
      <c r="D36" s="139"/>
      <c r="E36" s="139"/>
      <c r="F36" s="139"/>
      <c r="G36" s="139"/>
      <c r="H36" s="145"/>
      <c r="J36" s="142"/>
      <c r="K36" s="145"/>
      <c r="L36" s="167"/>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row>
    <row r="37" spans="1:133">
      <c r="A37" s="165"/>
      <c r="B37" s="139"/>
      <c r="C37" s="139"/>
      <c r="D37" s="139"/>
      <c r="E37" s="139"/>
      <c r="F37" s="139"/>
      <c r="G37" s="139"/>
      <c r="H37" s="145"/>
      <c r="J37" s="142"/>
      <c r="K37" s="145"/>
      <c r="L37" s="168"/>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row>
    <row r="38" spans="1:133">
      <c r="A38" s="165"/>
      <c r="B38" s="139"/>
      <c r="C38" s="139"/>
      <c r="D38" s="139"/>
      <c r="E38" s="139"/>
      <c r="F38" s="139"/>
      <c r="G38" s="139"/>
      <c r="H38" s="145"/>
      <c r="J38" s="142"/>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row>
    <row r="39" spans="1:133">
      <c r="A39" s="165"/>
      <c r="B39" s="139"/>
      <c r="C39" s="139"/>
      <c r="D39" s="139"/>
      <c r="E39" s="139"/>
      <c r="F39" s="139"/>
      <c r="G39" s="139"/>
      <c r="H39" s="145"/>
      <c r="J39" s="142"/>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row>
    <row r="40" spans="1:133">
      <c r="A40" s="160"/>
      <c r="B40" s="139"/>
      <c r="C40" s="139"/>
      <c r="D40" s="139"/>
      <c r="E40" s="139"/>
      <c r="F40" s="139"/>
      <c r="G40" s="139"/>
      <c r="H40" s="145"/>
      <c r="I40" s="145"/>
      <c r="J40" s="142"/>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row>
    <row r="41" spans="1:133">
      <c r="A41" s="160"/>
      <c r="B41" s="139"/>
      <c r="C41" s="139"/>
      <c r="D41" s="139"/>
      <c r="E41" s="139"/>
      <c r="F41" s="139"/>
      <c r="G41" s="139"/>
      <c r="H41" s="145"/>
      <c r="I41" s="145"/>
      <c r="J41" s="142"/>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row>
    <row r="42" spans="1:133">
      <c r="A42" s="160"/>
      <c r="B42" s="143"/>
      <c r="C42" s="143"/>
      <c r="D42" s="143"/>
      <c r="E42" s="143"/>
      <c r="F42" s="143"/>
      <c r="G42" s="143"/>
      <c r="H42" s="145"/>
      <c r="I42" s="145"/>
      <c r="J42" s="142"/>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row>
    <row r="43" spans="1:133">
      <c r="A43" s="160"/>
      <c r="B43" s="143"/>
      <c r="C43" s="143"/>
      <c r="D43" s="143"/>
      <c r="E43" s="143"/>
      <c r="F43" s="143"/>
      <c r="G43" s="143"/>
      <c r="H43" s="145"/>
      <c r="I43" s="145"/>
      <c r="J43" s="142"/>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row>
    <row r="44" spans="1:133">
      <c r="A44" s="160"/>
      <c r="B44" s="139"/>
      <c r="C44" s="139"/>
      <c r="D44" s="139"/>
      <c r="E44" s="139"/>
      <c r="F44" s="139"/>
      <c r="G44" s="139"/>
      <c r="H44" s="145"/>
      <c r="I44" s="145"/>
      <c r="J44" s="142"/>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row>
    <row r="45" spans="1:133">
      <c r="A45" s="160"/>
      <c r="B45" s="139"/>
      <c r="C45" s="139"/>
      <c r="D45" s="139"/>
      <c r="E45" s="139"/>
      <c r="F45" s="139"/>
      <c r="G45" s="139"/>
      <c r="H45" s="145"/>
      <c r="I45" s="145"/>
      <c r="J45" s="142"/>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row>
    <row r="46" spans="1:133">
      <c r="A46" s="160"/>
      <c r="B46" s="139"/>
      <c r="C46" s="139"/>
      <c r="D46" s="139"/>
      <c r="E46" s="139"/>
      <c r="F46" s="139"/>
      <c r="G46" s="139"/>
      <c r="H46" s="145"/>
      <c r="I46" s="145"/>
      <c r="J46" s="142"/>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row>
    <row r="47" spans="1:133">
      <c r="A47" s="160"/>
      <c r="B47" s="139"/>
      <c r="C47" s="139"/>
      <c r="D47" s="139"/>
      <c r="E47" s="139"/>
      <c r="F47" s="139"/>
      <c r="G47" s="139"/>
      <c r="H47" s="145"/>
      <c r="I47" s="145"/>
      <c r="J47" s="142"/>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row>
    <row r="48" spans="1:133">
      <c r="A48" s="160"/>
      <c r="B48" s="139"/>
      <c r="C48" s="229"/>
      <c r="D48" s="229"/>
      <c r="E48" s="229"/>
      <c r="F48" s="229"/>
      <c r="G48" s="229"/>
      <c r="H48" s="145"/>
      <c r="I48" s="145"/>
      <c r="J48" s="142"/>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row>
    <row r="49" spans="1:133">
      <c r="A49" s="145"/>
      <c r="B49" s="145"/>
      <c r="C49" s="145"/>
      <c r="D49" s="145"/>
      <c r="E49" s="145"/>
      <c r="F49" s="145"/>
      <c r="G49" s="145"/>
      <c r="H49" s="145"/>
      <c r="I49" s="145"/>
      <c r="J49" s="142"/>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row>
    <row r="50" spans="1:133">
      <c r="A50" s="145"/>
      <c r="B50" s="145"/>
      <c r="C50" s="145"/>
      <c r="D50" s="145"/>
      <c r="E50" s="145"/>
      <c r="F50" s="145"/>
      <c r="G50" s="145"/>
      <c r="H50" s="145"/>
      <c r="I50" s="145"/>
      <c r="J50" s="142"/>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row>
    <row r="51" spans="1:133">
      <c r="A51" s="145"/>
      <c r="B51" s="145"/>
      <c r="C51" s="145"/>
      <c r="D51" s="145"/>
      <c r="E51" s="145"/>
      <c r="F51" s="145"/>
      <c r="G51" s="145"/>
      <c r="H51" s="145"/>
      <c r="I51" s="145"/>
      <c r="J51" s="142"/>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row>
    <row r="52" spans="1:133">
      <c r="A52" s="145"/>
      <c r="B52" s="145"/>
      <c r="C52" s="145"/>
      <c r="D52" s="145"/>
      <c r="E52" s="145"/>
      <c r="F52" s="145"/>
      <c r="G52" s="145"/>
      <c r="H52" s="145"/>
      <c r="I52" s="145"/>
      <c r="J52" s="142"/>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row>
    <row r="53" spans="1:133">
      <c r="A53" s="145"/>
      <c r="B53" s="145"/>
      <c r="C53" s="145"/>
      <c r="D53" s="145"/>
      <c r="E53" s="145"/>
      <c r="F53" s="145"/>
      <c r="G53" s="145"/>
      <c r="H53" s="145"/>
      <c r="I53" s="145"/>
      <c r="J53" s="142"/>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row>
    <row r="54" spans="1:133">
      <c r="A54" s="145"/>
      <c r="B54" s="145"/>
      <c r="C54" s="145"/>
      <c r="D54" s="145"/>
      <c r="E54" s="145"/>
      <c r="F54" s="145"/>
      <c r="G54" s="145"/>
      <c r="H54" s="145"/>
      <c r="I54" s="145"/>
      <c r="J54" s="142"/>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row>
    <row r="55" spans="1:133">
      <c r="A55" s="145"/>
      <c r="B55" s="145"/>
      <c r="C55" s="145"/>
      <c r="D55" s="145"/>
      <c r="E55" s="145"/>
      <c r="F55" s="145"/>
      <c r="G55" s="145"/>
      <c r="H55" s="145"/>
      <c r="I55" s="145"/>
      <c r="J55" s="142"/>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row>
    <row r="56" spans="1:133">
      <c r="A56" s="145"/>
      <c r="B56" s="145"/>
      <c r="C56" s="145"/>
      <c r="D56" s="145"/>
      <c r="E56" s="145"/>
      <c r="F56" s="145"/>
      <c r="G56" s="145"/>
      <c r="H56" s="145"/>
      <c r="I56" s="145"/>
      <c r="J56" s="142"/>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row>
    <row r="57" spans="1:133">
      <c r="A57" s="145"/>
      <c r="B57" s="145"/>
      <c r="C57" s="145"/>
      <c r="D57" s="145"/>
      <c r="E57" s="145"/>
      <c r="F57" s="145"/>
      <c r="G57" s="145"/>
      <c r="H57" s="145"/>
      <c r="I57" s="145"/>
      <c r="J57" s="142"/>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row>
    <row r="58" spans="1:133">
      <c r="A58" s="145"/>
      <c r="B58" s="145"/>
      <c r="C58" s="145"/>
      <c r="D58" s="145"/>
      <c r="E58" s="145"/>
      <c r="F58" s="145"/>
      <c r="G58" s="145"/>
      <c r="H58" s="145"/>
      <c r="I58" s="145"/>
      <c r="J58" s="142"/>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row>
    <row r="59" spans="1:133">
      <c r="A59" s="145"/>
      <c r="B59" s="145"/>
      <c r="C59" s="145"/>
      <c r="D59" s="145"/>
      <c r="E59" s="145"/>
      <c r="F59" s="145"/>
      <c r="G59" s="145"/>
      <c r="H59" s="145"/>
      <c r="I59" s="145"/>
      <c r="J59" s="142"/>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row>
    <row r="60" spans="1:133">
      <c r="A60" s="145"/>
      <c r="B60" s="145"/>
      <c r="C60" s="145"/>
      <c r="D60" s="145"/>
      <c r="E60" s="145"/>
      <c r="F60" s="145"/>
      <c r="G60" s="145"/>
      <c r="H60" s="145"/>
      <c r="I60" s="145"/>
      <c r="J60" s="142"/>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row>
    <row r="61" spans="1:133">
      <c r="A61" s="145"/>
      <c r="B61" s="145"/>
      <c r="C61" s="145"/>
      <c r="D61" s="145"/>
      <c r="E61" s="145"/>
      <c r="F61" s="145"/>
      <c r="G61" s="145"/>
      <c r="H61" s="145"/>
      <c r="I61" s="145"/>
      <c r="J61" s="142"/>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row>
    <row r="62" spans="1:133">
      <c r="A62" s="145"/>
      <c r="B62" s="145"/>
      <c r="C62" s="145"/>
      <c r="D62" s="145"/>
      <c r="E62" s="145"/>
      <c r="F62" s="145"/>
      <c r="G62" s="145"/>
      <c r="H62" s="145"/>
      <c r="I62" s="145"/>
      <c r="J62" s="142"/>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row>
    <row r="63" spans="1:133">
      <c r="A63" s="145"/>
      <c r="B63" s="145"/>
      <c r="C63" s="145"/>
      <c r="D63" s="145"/>
      <c r="E63" s="145"/>
      <c r="F63" s="145"/>
      <c r="G63" s="145"/>
      <c r="H63" s="145"/>
      <c r="I63" s="145"/>
      <c r="J63" s="142"/>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row>
    <row r="64" spans="1:133">
      <c r="A64" s="145"/>
      <c r="B64" s="145"/>
      <c r="C64" s="145"/>
      <c r="D64" s="145"/>
      <c r="E64" s="145"/>
      <c r="F64" s="145"/>
      <c r="G64" s="145"/>
      <c r="H64" s="145"/>
      <c r="I64" s="145"/>
      <c r="J64" s="142"/>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row>
    <row r="65" spans="1:133">
      <c r="A65" s="145"/>
      <c r="B65" s="145"/>
      <c r="C65" s="145"/>
      <c r="D65" s="145"/>
      <c r="E65" s="145"/>
      <c r="F65" s="145"/>
      <c r="G65" s="145"/>
      <c r="H65" s="145"/>
      <c r="I65" s="145"/>
      <c r="J65" s="142"/>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row>
    <row r="66" spans="1:133">
      <c r="A66" s="145"/>
      <c r="B66" s="145"/>
      <c r="C66" s="145"/>
      <c r="D66" s="145"/>
      <c r="E66" s="145"/>
      <c r="F66" s="145"/>
      <c r="G66" s="145"/>
      <c r="H66" s="145"/>
      <c r="I66" s="145"/>
      <c r="J66" s="142"/>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row>
    <row r="67" spans="1:133">
      <c r="A67" s="145"/>
      <c r="B67" s="145"/>
      <c r="C67" s="145"/>
      <c r="D67" s="145"/>
      <c r="E67" s="145"/>
      <c r="F67" s="145"/>
      <c r="G67" s="145"/>
      <c r="H67" s="145"/>
      <c r="I67" s="145"/>
      <c r="J67" s="142"/>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row>
    <row r="68" spans="1:133">
      <c r="A68" s="145"/>
      <c r="B68" s="145"/>
      <c r="C68" s="145"/>
      <c r="D68" s="145"/>
      <c r="E68" s="145"/>
      <c r="F68" s="145"/>
      <c r="G68" s="145"/>
      <c r="H68" s="145"/>
      <c r="I68" s="145"/>
      <c r="J68" s="142"/>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row>
    <row r="69" spans="1:133">
      <c r="A69" s="145"/>
      <c r="B69" s="145"/>
      <c r="C69" s="145"/>
      <c r="D69" s="145"/>
      <c r="E69" s="145"/>
      <c r="F69" s="145"/>
      <c r="G69" s="145"/>
      <c r="H69" s="145"/>
      <c r="I69" s="145"/>
      <c r="J69" s="142"/>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row>
    <row r="70" spans="1:133">
      <c r="A70" s="145"/>
      <c r="B70" s="145"/>
      <c r="C70" s="145"/>
      <c r="D70" s="145"/>
      <c r="E70" s="145"/>
      <c r="F70" s="145"/>
      <c r="G70" s="145"/>
      <c r="H70" s="145"/>
      <c r="I70" s="145"/>
      <c r="J70" s="142"/>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row>
    <row r="71" spans="1:133">
      <c r="A71" s="145"/>
      <c r="B71" s="145"/>
      <c r="C71" s="145"/>
      <c r="D71" s="145"/>
      <c r="E71" s="145"/>
      <c r="F71" s="145"/>
      <c r="G71" s="145"/>
      <c r="H71" s="145"/>
      <c r="I71" s="145"/>
      <c r="J71" s="142"/>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row>
    <row r="72" spans="1:133">
      <c r="A72" s="145"/>
      <c r="B72" s="145"/>
      <c r="C72" s="145"/>
      <c r="D72" s="145"/>
      <c r="E72" s="145"/>
      <c r="F72" s="145"/>
      <c r="G72" s="145"/>
      <c r="H72" s="145"/>
      <c r="I72" s="145"/>
      <c r="J72" s="142"/>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row>
    <row r="73" spans="1:133">
      <c r="A73" s="145"/>
      <c r="B73" s="145"/>
      <c r="C73" s="145"/>
      <c r="D73" s="145"/>
      <c r="E73" s="145"/>
      <c r="F73" s="145"/>
      <c r="G73" s="145"/>
      <c r="H73" s="145"/>
      <c r="I73" s="145"/>
      <c r="J73" s="142"/>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row>
    <row r="74" spans="1:133">
      <c r="A74" s="145"/>
      <c r="B74" s="145"/>
      <c r="C74" s="145"/>
      <c r="D74" s="145"/>
      <c r="E74" s="145"/>
      <c r="F74" s="145"/>
      <c r="G74" s="145"/>
      <c r="H74" s="145"/>
      <c r="I74" s="145"/>
      <c r="J74" s="142"/>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row>
    <row r="75" spans="1:133">
      <c r="A75" s="145"/>
      <c r="B75" s="145"/>
      <c r="C75" s="145"/>
      <c r="D75" s="145"/>
      <c r="E75" s="145"/>
      <c r="F75" s="145"/>
      <c r="G75" s="145"/>
      <c r="H75" s="145"/>
      <c r="I75" s="145"/>
      <c r="J75" s="142"/>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row>
    <row r="76" spans="1:133">
      <c r="A76" s="145"/>
      <c r="B76" s="145"/>
      <c r="C76" s="145"/>
      <c r="D76" s="145"/>
      <c r="E76" s="145"/>
      <c r="F76" s="145"/>
      <c r="G76" s="145"/>
      <c r="H76" s="145"/>
      <c r="I76" s="145"/>
      <c r="J76" s="142"/>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row>
    <row r="77" spans="1:133">
      <c r="A77" s="145"/>
      <c r="B77" s="145"/>
      <c r="C77" s="145"/>
      <c r="D77" s="145"/>
      <c r="E77" s="145"/>
      <c r="F77" s="145"/>
      <c r="G77" s="145"/>
      <c r="H77" s="145"/>
      <c r="I77" s="145"/>
      <c r="J77" s="142"/>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row>
    <row r="78" spans="1:133">
      <c r="A78" s="145"/>
      <c r="B78" s="145"/>
      <c r="C78" s="145"/>
      <c r="D78" s="145"/>
      <c r="E78" s="145"/>
      <c r="F78" s="145"/>
      <c r="G78" s="145"/>
      <c r="H78" s="145"/>
      <c r="I78" s="145"/>
      <c r="J78" s="142"/>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row>
    <row r="79" spans="1:133">
      <c r="A79" s="145"/>
      <c r="B79" s="145"/>
      <c r="C79" s="145"/>
      <c r="D79" s="145"/>
      <c r="E79" s="145"/>
      <c r="F79" s="145"/>
      <c r="G79" s="145"/>
      <c r="H79" s="145"/>
      <c r="I79" s="145"/>
      <c r="J79" s="142"/>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row>
    <row r="80" spans="1:133">
      <c r="A80" s="145"/>
      <c r="B80" s="145"/>
      <c r="C80" s="145"/>
      <c r="D80" s="145"/>
      <c r="E80" s="145"/>
      <c r="F80" s="145"/>
      <c r="G80" s="145"/>
      <c r="H80" s="145"/>
      <c r="I80" s="145"/>
      <c r="J80" s="142"/>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row>
    <row r="81" spans="1:133">
      <c r="A81" s="145"/>
      <c r="B81" s="145"/>
      <c r="C81" s="145"/>
      <c r="D81" s="145"/>
      <c r="E81" s="145"/>
      <c r="F81" s="145"/>
      <c r="G81" s="145"/>
      <c r="H81" s="145"/>
      <c r="I81" s="145"/>
      <c r="J81" s="142"/>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row>
    <row r="82" spans="1:133">
      <c r="A82" s="145"/>
      <c r="B82" s="145"/>
      <c r="C82" s="145"/>
      <c r="D82" s="145"/>
      <c r="E82" s="145"/>
      <c r="F82" s="145"/>
      <c r="G82" s="145"/>
      <c r="H82" s="145"/>
      <c r="I82" s="145"/>
      <c r="J82" s="142"/>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row>
    <row r="83" spans="1:133">
      <c r="A83" s="145"/>
      <c r="B83" s="145"/>
      <c r="C83" s="145"/>
      <c r="D83" s="145"/>
      <c r="E83" s="145"/>
      <c r="F83" s="145"/>
      <c r="G83" s="145"/>
      <c r="H83" s="145"/>
      <c r="I83" s="145"/>
      <c r="J83" s="142"/>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row>
    <row r="84" spans="1:133">
      <c r="A84" s="145"/>
      <c r="B84" s="145"/>
      <c r="C84" s="145"/>
      <c r="D84" s="145"/>
      <c r="E84" s="145"/>
      <c r="F84" s="145"/>
      <c r="G84" s="145"/>
      <c r="H84" s="145"/>
      <c r="I84" s="145"/>
      <c r="J84" s="142"/>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row>
    <row r="85" spans="1:133">
      <c r="A85" s="145"/>
      <c r="B85" s="145"/>
      <c r="C85" s="145"/>
      <c r="D85" s="145"/>
      <c r="E85" s="145"/>
      <c r="F85" s="145"/>
      <c r="G85" s="145"/>
      <c r="H85" s="145"/>
      <c r="I85" s="145"/>
      <c r="J85" s="142"/>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row>
    <row r="86" spans="1:133">
      <c r="A86" s="145"/>
      <c r="B86" s="145"/>
      <c r="C86" s="145"/>
      <c r="D86" s="145"/>
      <c r="E86" s="145"/>
      <c r="F86" s="145"/>
      <c r="G86" s="145"/>
      <c r="H86" s="145"/>
      <c r="I86" s="145"/>
      <c r="J86" s="142"/>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row>
    <row r="87" spans="1:133">
      <c r="A87" s="145"/>
      <c r="B87" s="145"/>
      <c r="C87" s="145"/>
      <c r="D87" s="145"/>
      <c r="E87" s="145"/>
      <c r="F87" s="145"/>
      <c r="G87" s="145"/>
      <c r="H87" s="145"/>
      <c r="I87" s="145"/>
      <c r="J87" s="142"/>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row>
    <row r="88" spans="1:133">
      <c r="A88" s="145"/>
      <c r="B88" s="145"/>
      <c r="C88" s="145"/>
      <c r="D88" s="145"/>
      <c r="E88" s="145"/>
      <c r="F88" s="145"/>
      <c r="G88" s="145"/>
      <c r="H88" s="145"/>
      <c r="I88" s="145"/>
      <c r="J88" s="142"/>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row>
    <row r="89" spans="1:133">
      <c r="A89" s="145"/>
      <c r="B89" s="145"/>
      <c r="C89" s="145"/>
      <c r="D89" s="145"/>
      <c r="E89" s="145"/>
      <c r="F89" s="145"/>
      <c r="G89" s="145"/>
      <c r="H89" s="145"/>
      <c r="I89" s="145"/>
      <c r="J89" s="142"/>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row>
    <row r="90" spans="1:133">
      <c r="A90" s="145"/>
      <c r="B90" s="145"/>
      <c r="C90" s="145"/>
      <c r="D90" s="145"/>
      <c r="E90" s="145"/>
      <c r="F90" s="145"/>
      <c r="G90" s="145"/>
      <c r="H90" s="145"/>
      <c r="I90" s="145"/>
      <c r="J90" s="142"/>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row>
    <row r="91" spans="1:133">
      <c r="A91" s="145"/>
      <c r="B91" s="145"/>
      <c r="C91" s="145"/>
      <c r="D91" s="145"/>
      <c r="E91" s="145"/>
      <c r="F91" s="145"/>
      <c r="G91" s="145"/>
      <c r="H91" s="145"/>
      <c r="I91" s="145"/>
      <c r="J91" s="14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row>
    <row r="92" spans="1:133">
      <c r="A92" s="145"/>
      <c r="B92" s="145"/>
      <c r="C92" s="145"/>
      <c r="D92" s="145"/>
      <c r="E92" s="145"/>
      <c r="F92" s="145"/>
      <c r="G92" s="145"/>
      <c r="H92" s="145"/>
      <c r="I92" s="145"/>
      <c r="J92" s="142"/>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row>
    <row r="93" spans="1:133">
      <c r="A93" s="145"/>
      <c r="B93" s="145"/>
      <c r="C93" s="145"/>
      <c r="D93" s="145"/>
      <c r="E93" s="145"/>
      <c r="F93" s="145"/>
      <c r="G93" s="145"/>
      <c r="H93" s="145"/>
      <c r="I93" s="145"/>
      <c r="J93" s="142"/>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row>
    <row r="94" spans="1:133">
      <c r="A94" s="145"/>
      <c r="B94" s="145"/>
      <c r="C94" s="145"/>
      <c r="D94" s="145"/>
      <c r="E94" s="145"/>
      <c r="F94" s="145"/>
      <c r="G94" s="145"/>
      <c r="H94" s="145"/>
      <c r="I94" s="145"/>
      <c r="J94" s="14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row>
    <row r="95" spans="1:133">
      <c r="A95" s="145"/>
      <c r="B95" s="145"/>
      <c r="C95" s="145"/>
      <c r="D95" s="145"/>
      <c r="E95" s="145"/>
      <c r="F95" s="145"/>
      <c r="G95" s="145"/>
      <c r="H95" s="145"/>
      <c r="I95" s="145"/>
      <c r="J95" s="142"/>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row>
    <row r="96" spans="1:133">
      <c r="A96" s="145"/>
      <c r="B96" s="145"/>
      <c r="C96" s="145"/>
      <c r="D96" s="145"/>
      <c r="E96" s="145"/>
      <c r="F96" s="145"/>
      <c r="G96" s="145"/>
      <c r="H96" s="145"/>
      <c r="I96" s="145"/>
      <c r="J96" s="142"/>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row>
    <row r="97" spans="1:133">
      <c r="A97" s="145"/>
      <c r="B97" s="145"/>
      <c r="C97" s="145"/>
      <c r="D97" s="145"/>
      <c r="E97" s="145"/>
      <c r="F97" s="145"/>
      <c r="G97" s="145"/>
      <c r="H97" s="145"/>
      <c r="I97" s="145"/>
      <c r="J97" s="142"/>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row>
    <row r="98" spans="1:133">
      <c r="A98" s="145"/>
      <c r="B98" s="145"/>
      <c r="C98" s="145"/>
      <c r="D98" s="145"/>
      <c r="E98" s="145"/>
      <c r="F98" s="145"/>
      <c r="G98" s="145"/>
      <c r="H98" s="145"/>
      <c r="I98" s="145"/>
      <c r="J98" s="142"/>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row>
    <row r="99" spans="1:133">
      <c r="A99" s="145"/>
      <c r="B99" s="145"/>
      <c r="C99" s="145"/>
      <c r="D99" s="145"/>
      <c r="E99" s="145"/>
      <c r="F99" s="145"/>
      <c r="G99" s="145"/>
      <c r="H99" s="145"/>
      <c r="I99" s="145"/>
      <c r="J99" s="142"/>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row>
    <row r="100" spans="1:133">
      <c r="A100" s="145"/>
      <c r="B100" s="145"/>
      <c r="C100" s="145"/>
      <c r="D100" s="145"/>
      <c r="E100" s="145"/>
      <c r="F100" s="145"/>
      <c r="G100" s="145"/>
      <c r="H100" s="145"/>
      <c r="I100" s="145"/>
      <c r="J100" s="14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row>
    <row r="101" spans="1:133">
      <c r="A101" s="145"/>
      <c r="B101" s="145"/>
      <c r="C101" s="145"/>
      <c r="D101" s="145"/>
      <c r="E101" s="145"/>
      <c r="F101" s="145"/>
      <c r="G101" s="145"/>
      <c r="H101" s="145"/>
      <c r="I101" s="145"/>
      <c r="J101" s="142"/>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row>
    <row r="102" spans="1:133">
      <c r="A102" s="145"/>
      <c r="B102" s="145"/>
      <c r="C102" s="145"/>
      <c r="D102" s="145"/>
      <c r="E102" s="145"/>
      <c r="F102" s="145"/>
      <c r="G102" s="145"/>
      <c r="H102" s="145"/>
      <c r="I102" s="145"/>
      <c r="J102" s="142"/>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row>
    <row r="103" spans="1:133">
      <c r="A103" s="145"/>
      <c r="B103" s="145"/>
      <c r="C103" s="145"/>
      <c r="D103" s="145"/>
      <c r="E103" s="145"/>
      <c r="F103" s="145"/>
      <c r="G103" s="145"/>
      <c r="H103" s="145"/>
      <c r="I103" s="145"/>
      <c r="J103" s="142"/>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row>
    <row r="104" spans="1:133">
      <c r="A104" s="145"/>
      <c r="B104" s="145"/>
      <c r="C104" s="145"/>
      <c r="D104" s="145"/>
      <c r="E104" s="145"/>
      <c r="F104" s="145"/>
      <c r="G104" s="145"/>
      <c r="H104" s="145"/>
      <c r="I104" s="145"/>
      <c r="J104" s="142"/>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row>
    <row r="105" spans="1:133">
      <c r="A105" s="145"/>
      <c r="B105" s="145"/>
      <c r="C105" s="145"/>
      <c r="D105" s="145"/>
      <c r="E105" s="145"/>
      <c r="F105" s="145"/>
      <c r="G105" s="145"/>
      <c r="H105" s="145"/>
      <c r="I105" s="145"/>
      <c r="J105" s="142"/>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row>
    <row r="106" spans="1:133">
      <c r="A106" s="145"/>
      <c r="B106" s="145"/>
      <c r="C106" s="145"/>
      <c r="D106" s="145"/>
      <c r="E106" s="145"/>
      <c r="F106" s="145"/>
      <c r="G106" s="145"/>
      <c r="H106" s="145"/>
      <c r="I106" s="145"/>
      <c r="J106" s="142"/>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row>
    <row r="107" spans="1:133">
      <c r="A107" s="145"/>
      <c r="B107" s="145"/>
      <c r="C107" s="145"/>
      <c r="D107" s="145"/>
      <c r="E107" s="145"/>
      <c r="F107" s="145"/>
      <c r="G107" s="145"/>
      <c r="H107" s="145"/>
      <c r="I107" s="145"/>
      <c r="J107" s="142"/>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row>
    <row r="108" spans="1:133">
      <c r="A108" s="145"/>
      <c r="B108" s="145"/>
      <c r="C108" s="145"/>
      <c r="D108" s="145"/>
      <c r="E108" s="145"/>
      <c r="F108" s="145"/>
      <c r="G108" s="145"/>
      <c r="H108" s="145"/>
      <c r="I108" s="145"/>
      <c r="J108" s="142"/>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row>
    <row r="109" spans="1:133">
      <c r="A109" s="145"/>
      <c r="B109" s="145"/>
      <c r="C109" s="145"/>
      <c r="D109" s="145"/>
      <c r="E109" s="145"/>
      <c r="F109" s="145"/>
      <c r="G109" s="145"/>
      <c r="H109" s="145"/>
      <c r="I109" s="145"/>
      <c r="J109" s="142"/>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row>
    <row r="110" spans="1:133">
      <c r="A110" s="145"/>
      <c r="B110" s="145"/>
      <c r="C110" s="145"/>
      <c r="D110" s="145"/>
      <c r="E110" s="145"/>
      <c r="F110" s="145"/>
      <c r="G110" s="145"/>
      <c r="H110" s="145"/>
      <c r="I110" s="145"/>
      <c r="J110" s="142"/>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row>
    <row r="111" spans="1:133">
      <c r="A111" s="145"/>
      <c r="B111" s="145"/>
      <c r="C111" s="145"/>
      <c r="D111" s="145"/>
      <c r="E111" s="145"/>
      <c r="F111" s="145"/>
      <c r="G111" s="145"/>
      <c r="H111" s="145"/>
      <c r="I111" s="145"/>
      <c r="J111" s="142"/>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row>
    <row r="112" spans="1:133">
      <c r="A112" s="145"/>
      <c r="B112" s="145"/>
      <c r="C112" s="145"/>
      <c r="D112" s="145"/>
      <c r="E112" s="145"/>
      <c r="F112" s="145"/>
      <c r="G112" s="145"/>
      <c r="H112" s="145"/>
      <c r="I112" s="145"/>
      <c r="J112" s="142"/>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row>
    <row r="113" spans="1:133">
      <c r="A113" s="145"/>
      <c r="B113" s="145"/>
      <c r="C113" s="145"/>
      <c r="D113" s="145"/>
      <c r="E113" s="145"/>
      <c r="F113" s="145"/>
      <c r="G113" s="145"/>
      <c r="H113" s="145"/>
      <c r="I113" s="145"/>
      <c r="J113" s="142"/>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row>
    <row r="114" spans="1:133">
      <c r="A114" s="145"/>
      <c r="B114" s="145"/>
      <c r="C114" s="145"/>
      <c r="D114" s="145"/>
      <c r="E114" s="145"/>
      <c r="F114" s="145"/>
      <c r="G114" s="145"/>
      <c r="H114" s="145"/>
      <c r="I114" s="145"/>
      <c r="J114" s="142"/>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row>
    <row r="115" spans="1:133">
      <c r="A115" s="145"/>
      <c r="B115" s="145"/>
      <c r="C115" s="145"/>
      <c r="D115" s="145"/>
      <c r="E115" s="145"/>
      <c r="F115" s="145"/>
      <c r="G115" s="145"/>
      <c r="H115" s="145"/>
      <c r="I115" s="145"/>
      <c r="J115" s="142"/>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row>
    <row r="116" spans="1:133">
      <c r="A116" s="145"/>
      <c r="B116" s="145"/>
      <c r="C116" s="145"/>
      <c r="D116" s="145"/>
      <c r="E116" s="145"/>
      <c r="F116" s="145"/>
      <c r="G116" s="145"/>
      <c r="H116" s="145"/>
      <c r="I116" s="145"/>
      <c r="J116" s="142"/>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row>
    <row r="117" spans="1:133">
      <c r="A117" s="145"/>
      <c r="B117" s="145"/>
      <c r="C117" s="145"/>
      <c r="D117" s="145"/>
      <c r="E117" s="145"/>
      <c r="F117" s="145"/>
      <c r="G117" s="145"/>
      <c r="H117" s="145"/>
      <c r="I117" s="145"/>
      <c r="J117" s="142"/>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row>
    <row r="118" spans="1:133">
      <c r="A118" s="145"/>
      <c r="B118" s="145"/>
      <c r="C118" s="145"/>
      <c r="D118" s="145"/>
      <c r="E118" s="145"/>
      <c r="F118" s="145"/>
      <c r="G118" s="145"/>
      <c r="H118" s="145"/>
      <c r="I118" s="145"/>
      <c r="J118" s="142"/>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row>
    <row r="119" spans="1:133">
      <c r="A119" s="145"/>
      <c r="B119" s="145"/>
      <c r="C119" s="145"/>
      <c r="D119" s="145"/>
      <c r="E119" s="145"/>
      <c r="F119" s="145"/>
      <c r="G119" s="145"/>
      <c r="H119" s="145"/>
      <c r="I119" s="145"/>
      <c r="J119" s="142"/>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row>
    <row r="120" spans="1:133">
      <c r="A120" s="145"/>
      <c r="B120" s="145"/>
      <c r="C120" s="145"/>
      <c r="D120" s="145"/>
      <c r="E120" s="145"/>
      <c r="F120" s="145"/>
      <c r="G120" s="145"/>
      <c r="H120" s="145"/>
      <c r="I120" s="145"/>
      <c r="J120" s="142"/>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row>
    <row r="121" spans="1:133">
      <c r="A121" s="145"/>
      <c r="B121" s="145"/>
      <c r="C121" s="145"/>
      <c r="D121" s="145"/>
      <c r="E121" s="145"/>
      <c r="F121" s="145"/>
      <c r="G121" s="145"/>
      <c r="H121" s="145"/>
      <c r="I121" s="145"/>
      <c r="J121" s="142"/>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row>
    <row r="122" spans="1:133">
      <c r="A122" s="145"/>
      <c r="B122" s="145"/>
      <c r="C122" s="145"/>
      <c r="D122" s="145"/>
      <c r="E122" s="145"/>
      <c r="F122" s="145"/>
      <c r="G122" s="145"/>
      <c r="H122" s="145"/>
      <c r="I122" s="145"/>
      <c r="J122" s="142"/>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row>
    <row r="123" spans="1:133">
      <c r="A123" s="145"/>
      <c r="B123" s="145"/>
      <c r="C123" s="145"/>
      <c r="D123" s="145"/>
      <c r="E123" s="145"/>
      <c r="F123" s="145"/>
      <c r="G123" s="145"/>
      <c r="H123" s="145"/>
      <c r="I123" s="145"/>
      <c r="J123" s="142"/>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row>
    <row r="124" spans="1:133">
      <c r="A124" s="145"/>
      <c r="B124" s="145"/>
      <c r="C124" s="145"/>
      <c r="D124" s="145"/>
      <c r="E124" s="145"/>
      <c r="F124" s="145"/>
      <c r="G124" s="145"/>
      <c r="H124" s="145"/>
      <c r="I124" s="145"/>
      <c r="J124" s="142"/>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row>
    <row r="125" spans="1:133">
      <c r="A125" s="145"/>
      <c r="B125" s="145"/>
      <c r="C125" s="145"/>
      <c r="D125" s="145"/>
      <c r="E125" s="145"/>
      <c r="F125" s="145"/>
      <c r="G125" s="145"/>
      <c r="H125" s="145"/>
      <c r="I125" s="145"/>
      <c r="J125" s="142"/>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row>
    <row r="126" spans="1:133">
      <c r="A126" s="145"/>
      <c r="B126" s="145"/>
      <c r="C126" s="145"/>
      <c r="D126" s="145"/>
      <c r="E126" s="145"/>
      <c r="F126" s="145"/>
      <c r="G126" s="145"/>
      <c r="H126" s="145"/>
      <c r="I126" s="145"/>
      <c r="J126" s="142"/>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row>
    <row r="127" spans="1:133">
      <c r="A127" s="145"/>
      <c r="B127" s="145"/>
      <c r="C127" s="145"/>
      <c r="D127" s="145"/>
      <c r="E127" s="145"/>
      <c r="F127" s="145"/>
      <c r="G127" s="145"/>
      <c r="H127" s="145"/>
      <c r="I127" s="145"/>
      <c r="J127" s="142"/>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row>
    <row r="128" spans="1:133">
      <c r="A128" s="145"/>
      <c r="B128" s="145"/>
      <c r="C128" s="145"/>
      <c r="D128" s="145"/>
      <c r="E128" s="145"/>
      <c r="F128" s="145"/>
      <c r="G128" s="145"/>
      <c r="H128" s="145"/>
      <c r="I128" s="145"/>
      <c r="J128" s="142"/>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row>
    <row r="129" spans="1:133">
      <c r="A129" s="145"/>
      <c r="B129" s="145"/>
      <c r="C129" s="145"/>
      <c r="D129" s="145"/>
      <c r="E129" s="145"/>
      <c r="F129" s="145"/>
      <c r="G129" s="145"/>
      <c r="H129" s="145"/>
      <c r="I129" s="145"/>
      <c r="J129" s="142"/>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row>
    <row r="130" spans="1:133">
      <c r="A130" s="145"/>
      <c r="B130" s="145"/>
      <c r="C130" s="145"/>
      <c r="D130" s="145"/>
      <c r="E130" s="145"/>
      <c r="F130" s="145"/>
      <c r="G130" s="145"/>
      <c r="H130" s="145"/>
      <c r="I130" s="145"/>
      <c r="J130" s="142"/>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row>
    <row r="131" spans="1:133">
      <c r="A131" s="145"/>
      <c r="B131" s="145"/>
      <c r="C131" s="145"/>
      <c r="D131" s="145"/>
      <c r="E131" s="145"/>
      <c r="F131" s="145"/>
      <c r="G131" s="145"/>
      <c r="H131" s="145"/>
      <c r="I131" s="145"/>
      <c r="J131" s="142"/>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row>
    <row r="132" spans="1:133">
      <c r="A132" s="145"/>
      <c r="B132" s="145"/>
      <c r="C132" s="145"/>
      <c r="D132" s="145"/>
      <c r="E132" s="145"/>
      <c r="F132" s="145"/>
      <c r="G132" s="145"/>
      <c r="H132" s="145"/>
      <c r="I132" s="145"/>
      <c r="J132" s="142"/>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row>
    <row r="133" spans="1:133">
      <c r="A133" s="145"/>
      <c r="B133" s="145"/>
      <c r="C133" s="145"/>
      <c r="D133" s="145"/>
      <c r="E133" s="145"/>
      <c r="F133" s="145"/>
      <c r="G133" s="145"/>
      <c r="H133" s="145"/>
      <c r="I133" s="145"/>
      <c r="J133" s="142"/>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row>
    <row r="134" spans="1:133">
      <c r="A134" s="145"/>
      <c r="B134" s="145"/>
      <c r="C134" s="145"/>
      <c r="D134" s="145"/>
      <c r="E134" s="145"/>
      <c r="F134" s="145"/>
      <c r="G134" s="145"/>
      <c r="H134" s="145"/>
      <c r="I134" s="145"/>
      <c r="J134" s="142"/>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row>
    <row r="135" spans="1:133">
      <c r="A135" s="145"/>
      <c r="B135" s="145"/>
      <c r="C135" s="145"/>
      <c r="D135" s="145"/>
      <c r="E135" s="145"/>
      <c r="F135" s="145"/>
      <c r="G135" s="145"/>
      <c r="H135" s="145"/>
      <c r="I135" s="145"/>
      <c r="J135" s="142"/>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row>
    <row r="136" spans="1:133">
      <c r="A136" s="145"/>
      <c r="B136" s="145"/>
      <c r="C136" s="145"/>
      <c r="D136" s="145"/>
      <c r="E136" s="145"/>
      <c r="F136" s="145"/>
      <c r="G136" s="145"/>
      <c r="H136" s="145"/>
      <c r="I136" s="145"/>
      <c r="J136" s="142"/>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row>
    <row r="137" spans="1:133">
      <c r="A137" s="145"/>
      <c r="B137" s="145"/>
      <c r="C137" s="145"/>
      <c r="D137" s="145"/>
      <c r="E137" s="145"/>
      <c r="F137" s="145"/>
      <c r="G137" s="145"/>
      <c r="H137" s="145"/>
      <c r="I137" s="145"/>
      <c r="J137" s="142"/>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row>
    <row r="138" spans="1:133">
      <c r="A138" s="145"/>
      <c r="B138" s="145"/>
      <c r="C138" s="145"/>
      <c r="D138" s="145"/>
      <c r="E138" s="145"/>
      <c r="F138" s="145"/>
      <c r="G138" s="145"/>
      <c r="H138" s="145"/>
      <c r="I138" s="145"/>
      <c r="J138" s="142"/>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row>
    <row r="139" spans="1:133">
      <c r="A139" s="145"/>
      <c r="B139" s="145"/>
      <c r="C139" s="145"/>
      <c r="D139" s="145"/>
      <c r="E139" s="145"/>
      <c r="F139" s="145"/>
      <c r="G139" s="145"/>
      <c r="H139" s="145"/>
      <c r="I139" s="145"/>
      <c r="J139" s="142"/>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row>
    <row r="140" spans="1:133">
      <c r="A140" s="145"/>
      <c r="B140" s="145"/>
      <c r="C140" s="145"/>
      <c r="D140" s="145"/>
      <c r="E140" s="145"/>
      <c r="F140" s="145"/>
      <c r="G140" s="145"/>
      <c r="H140" s="145"/>
      <c r="I140" s="145"/>
      <c r="J140" s="142"/>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row>
    <row r="141" spans="1:133">
      <c r="A141" s="145"/>
      <c r="B141" s="145"/>
      <c r="C141" s="145"/>
      <c r="D141" s="145"/>
      <c r="E141" s="145"/>
      <c r="F141" s="145"/>
      <c r="G141" s="145"/>
      <c r="H141" s="145"/>
      <c r="I141" s="145"/>
      <c r="J141" s="142"/>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row>
    <row r="142" spans="1:133">
      <c r="A142" s="145"/>
      <c r="B142" s="145"/>
      <c r="C142" s="145"/>
      <c r="D142" s="145"/>
      <c r="E142" s="145"/>
      <c r="F142" s="145"/>
      <c r="G142" s="145"/>
      <c r="H142" s="145"/>
      <c r="I142" s="145"/>
      <c r="J142" s="142"/>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row>
    <row r="143" spans="1:133">
      <c r="A143" s="145"/>
      <c r="B143" s="145"/>
      <c r="C143" s="145"/>
      <c r="D143" s="145"/>
      <c r="E143" s="145"/>
      <c r="F143" s="145"/>
      <c r="G143" s="145"/>
      <c r="H143" s="145"/>
      <c r="I143" s="145"/>
      <c r="J143" s="142"/>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row>
    <row r="144" spans="1:133">
      <c r="A144" s="145"/>
      <c r="B144" s="145"/>
      <c r="C144" s="145"/>
      <c r="D144" s="145"/>
      <c r="E144" s="145"/>
      <c r="F144" s="145"/>
      <c r="G144" s="145"/>
      <c r="H144" s="145"/>
      <c r="I144" s="145"/>
      <c r="J144" s="142"/>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row>
    <row r="145" spans="1:133">
      <c r="A145" s="145"/>
      <c r="B145" s="145"/>
      <c r="C145" s="145"/>
      <c r="D145" s="145"/>
      <c r="E145" s="145"/>
      <c r="F145" s="145"/>
      <c r="G145" s="145"/>
      <c r="H145" s="145"/>
      <c r="I145" s="145"/>
      <c r="J145" s="142"/>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row>
    <row r="146" spans="1:133">
      <c r="A146" s="145"/>
      <c r="B146" s="145"/>
      <c r="C146" s="145"/>
      <c r="D146" s="145"/>
      <c r="E146" s="145"/>
      <c r="F146" s="145"/>
      <c r="G146" s="145"/>
      <c r="H146" s="145"/>
      <c r="I146" s="145"/>
      <c r="J146" s="142"/>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row>
    <row r="147" spans="1:133">
      <c r="A147" s="145"/>
      <c r="B147" s="145"/>
      <c r="C147" s="145"/>
      <c r="D147" s="145"/>
      <c r="E147" s="145"/>
      <c r="F147" s="145"/>
      <c r="G147" s="145"/>
      <c r="H147" s="145"/>
      <c r="I147" s="145"/>
      <c r="J147" s="142"/>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row>
    <row r="148" spans="1:133">
      <c r="A148" s="145"/>
      <c r="B148" s="145"/>
      <c r="C148" s="145"/>
      <c r="D148" s="145"/>
      <c r="E148" s="145"/>
      <c r="F148" s="145"/>
      <c r="G148" s="145"/>
      <c r="H148" s="145"/>
      <c r="I148" s="145"/>
      <c r="J148" s="142"/>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row>
    <row r="149" spans="1:133">
      <c r="A149" s="145"/>
      <c r="B149" s="145"/>
      <c r="C149" s="145"/>
      <c r="D149" s="145"/>
      <c r="E149" s="145"/>
      <c r="F149" s="145"/>
      <c r="G149" s="145"/>
      <c r="H149" s="145"/>
      <c r="I149" s="145"/>
      <c r="J149" s="142"/>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row>
    <row r="150" spans="1:133">
      <c r="A150" s="145"/>
      <c r="B150" s="145"/>
      <c r="C150" s="145"/>
      <c r="D150" s="145"/>
      <c r="E150" s="145"/>
      <c r="F150" s="145"/>
      <c r="G150" s="145"/>
      <c r="H150" s="145"/>
      <c r="I150" s="145"/>
      <c r="J150" s="142"/>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row>
    <row r="151" spans="1:133">
      <c r="A151" s="145"/>
      <c r="B151" s="145"/>
      <c r="C151" s="145"/>
      <c r="D151" s="145"/>
      <c r="E151" s="145"/>
      <c r="F151" s="145"/>
      <c r="G151" s="145"/>
      <c r="H151" s="145"/>
      <c r="I151" s="145"/>
      <c r="J151" s="142"/>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row>
    <row r="152" spans="1:133">
      <c r="A152" s="145"/>
      <c r="B152" s="145"/>
      <c r="C152" s="145"/>
      <c r="D152" s="145"/>
      <c r="E152" s="145"/>
      <c r="F152" s="145"/>
      <c r="G152" s="145"/>
      <c r="H152" s="145"/>
      <c r="I152" s="145"/>
      <c r="J152" s="142"/>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row>
    <row r="153" spans="1:133">
      <c r="A153" s="145"/>
      <c r="B153" s="145"/>
      <c r="C153" s="145"/>
      <c r="D153" s="145"/>
      <c r="E153" s="145"/>
      <c r="F153" s="145"/>
      <c r="G153" s="145"/>
      <c r="H153" s="145"/>
      <c r="I153" s="145"/>
      <c r="J153" s="142"/>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row>
    <row r="154" spans="1:133">
      <c r="A154" s="145"/>
      <c r="B154" s="145"/>
      <c r="C154" s="145"/>
      <c r="D154" s="145"/>
      <c r="E154" s="145"/>
      <c r="F154" s="145"/>
      <c r="G154" s="145"/>
      <c r="H154" s="145"/>
      <c r="I154" s="145"/>
      <c r="J154" s="142"/>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row>
    <row r="155" spans="1:133">
      <c r="A155" s="145"/>
      <c r="B155" s="145"/>
      <c r="C155" s="145"/>
      <c r="D155" s="145"/>
      <c r="E155" s="145"/>
      <c r="F155" s="145"/>
      <c r="G155" s="145"/>
      <c r="H155" s="145"/>
      <c r="I155" s="145"/>
      <c r="J155" s="142"/>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row>
    <row r="156" spans="1:133">
      <c r="A156" s="145"/>
      <c r="B156" s="145"/>
      <c r="C156" s="145"/>
      <c r="D156" s="145"/>
      <c r="E156" s="145"/>
      <c r="F156" s="145"/>
      <c r="G156" s="145"/>
      <c r="H156" s="145"/>
      <c r="I156" s="145"/>
      <c r="J156" s="142"/>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row>
    <row r="157" spans="1:133">
      <c r="A157" s="145"/>
      <c r="B157" s="145"/>
      <c r="C157" s="145"/>
      <c r="D157" s="145"/>
      <c r="E157" s="145"/>
      <c r="F157" s="145"/>
      <c r="G157" s="145"/>
      <c r="H157" s="145"/>
      <c r="I157" s="145"/>
      <c r="J157" s="142"/>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row>
    <row r="158" spans="1:133">
      <c r="A158" s="145"/>
      <c r="B158" s="145"/>
      <c r="C158" s="145"/>
      <c r="D158" s="145"/>
      <c r="E158" s="145"/>
      <c r="F158" s="145"/>
      <c r="G158" s="145"/>
      <c r="H158" s="145"/>
      <c r="I158" s="145"/>
      <c r="J158" s="142"/>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row>
    <row r="159" spans="1:133">
      <c r="A159" s="145"/>
      <c r="B159" s="145"/>
      <c r="C159" s="145"/>
      <c r="D159" s="145"/>
      <c r="E159" s="145"/>
      <c r="F159" s="145"/>
      <c r="G159" s="145"/>
      <c r="H159" s="145"/>
      <c r="I159" s="145"/>
      <c r="J159" s="142"/>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row>
    <row r="160" spans="1:133">
      <c r="A160" s="145"/>
      <c r="B160" s="145"/>
      <c r="C160" s="145"/>
      <c r="D160" s="145"/>
      <c r="E160" s="145"/>
      <c r="F160" s="145"/>
      <c r="G160" s="145"/>
      <c r="H160" s="145"/>
      <c r="I160" s="145"/>
      <c r="J160" s="142"/>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row>
    <row r="161" spans="1:133">
      <c r="A161" s="145"/>
      <c r="B161" s="145"/>
      <c r="C161" s="145"/>
      <c r="D161" s="145"/>
      <c r="E161" s="145"/>
      <c r="F161" s="145"/>
      <c r="G161" s="145"/>
      <c r="H161" s="145"/>
      <c r="I161" s="145"/>
      <c r="J161" s="142"/>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row>
    <row r="162" spans="1:133">
      <c r="A162" s="145"/>
      <c r="B162" s="145"/>
      <c r="C162" s="145"/>
      <c r="D162" s="145"/>
      <c r="E162" s="145"/>
      <c r="F162" s="145"/>
      <c r="G162" s="145"/>
      <c r="H162" s="145"/>
      <c r="I162" s="145"/>
      <c r="J162" s="142"/>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row>
    <row r="163" spans="1:133">
      <c r="A163" s="145"/>
      <c r="B163" s="145"/>
      <c r="C163" s="145"/>
      <c r="D163" s="145"/>
      <c r="E163" s="145"/>
      <c r="F163" s="145"/>
      <c r="G163" s="145"/>
      <c r="H163" s="145"/>
      <c r="I163" s="145"/>
      <c r="J163" s="142"/>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row>
    <row r="164" spans="1:133">
      <c r="A164" s="145"/>
      <c r="B164" s="145"/>
      <c r="C164" s="145"/>
      <c r="D164" s="145"/>
      <c r="E164" s="145"/>
      <c r="F164" s="145"/>
      <c r="G164" s="145"/>
      <c r="H164" s="145"/>
      <c r="I164" s="145"/>
      <c r="J164" s="142"/>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row>
    <row r="165" spans="1:133">
      <c r="A165" s="145"/>
      <c r="B165" s="145"/>
      <c r="C165" s="145"/>
      <c r="D165" s="145"/>
      <c r="E165" s="145"/>
      <c r="F165" s="145"/>
      <c r="G165" s="145"/>
      <c r="H165" s="145"/>
      <c r="I165" s="145"/>
      <c r="J165" s="142"/>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row>
    <row r="166" spans="1:133">
      <c r="A166" s="145"/>
      <c r="B166" s="145"/>
      <c r="C166" s="145"/>
      <c r="D166" s="145"/>
      <c r="E166" s="145"/>
      <c r="F166" s="145"/>
      <c r="G166" s="145"/>
      <c r="H166" s="145"/>
      <c r="I166" s="145"/>
      <c r="J166" s="142"/>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row>
    <row r="167" spans="1:133">
      <c r="A167" s="145"/>
      <c r="B167" s="145"/>
      <c r="C167" s="145"/>
      <c r="D167" s="145"/>
      <c r="E167" s="145"/>
      <c r="F167" s="145"/>
      <c r="G167" s="145"/>
      <c r="H167" s="145"/>
      <c r="I167" s="145"/>
      <c r="J167" s="142"/>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row>
    <row r="168" spans="1:133">
      <c r="A168" s="145"/>
      <c r="B168" s="145"/>
      <c r="C168" s="145"/>
      <c r="D168" s="145"/>
      <c r="E168" s="145"/>
      <c r="F168" s="145"/>
      <c r="G168" s="145"/>
      <c r="H168" s="145"/>
      <c r="I168" s="145"/>
      <c r="J168" s="142"/>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row>
    <row r="169" spans="1:133">
      <c r="A169" s="145"/>
      <c r="B169" s="145"/>
      <c r="C169" s="145"/>
      <c r="D169" s="145"/>
      <c r="E169" s="145"/>
      <c r="F169" s="145"/>
      <c r="G169" s="145"/>
      <c r="H169" s="145"/>
      <c r="I169" s="145"/>
      <c r="J169" s="142"/>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row>
    <row r="170" spans="1:133">
      <c r="A170" s="145"/>
      <c r="B170" s="145"/>
      <c r="C170" s="145"/>
      <c r="D170" s="145"/>
      <c r="E170" s="145"/>
      <c r="F170" s="145"/>
      <c r="G170" s="145"/>
      <c r="H170" s="145"/>
      <c r="I170" s="145"/>
      <c r="J170" s="14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row>
    <row r="171" spans="1:133">
      <c r="A171" s="145"/>
      <c r="B171" s="145"/>
      <c r="C171" s="145"/>
      <c r="D171" s="145"/>
      <c r="E171" s="145"/>
      <c r="F171" s="145"/>
      <c r="G171" s="145"/>
      <c r="H171" s="145"/>
      <c r="I171" s="145"/>
      <c r="J171" s="14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row>
    <row r="172" spans="1:133">
      <c r="A172" s="145"/>
      <c r="B172" s="145"/>
      <c r="C172" s="145"/>
      <c r="D172" s="145"/>
      <c r="E172" s="145"/>
      <c r="F172" s="145"/>
      <c r="G172" s="145"/>
      <c r="H172" s="145"/>
      <c r="I172" s="145"/>
      <c r="J172" s="142"/>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row>
    <row r="173" spans="1:133">
      <c r="A173" s="145"/>
      <c r="B173" s="145"/>
      <c r="C173" s="145"/>
      <c r="D173" s="145"/>
      <c r="E173" s="145"/>
      <c r="F173" s="145"/>
      <c r="G173" s="145"/>
      <c r="H173" s="145"/>
      <c r="I173" s="145"/>
      <c r="J173" s="14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row>
    <row r="174" spans="1:133">
      <c r="A174" s="145"/>
      <c r="B174" s="145"/>
      <c r="C174" s="145"/>
      <c r="D174" s="145"/>
      <c r="E174" s="145"/>
      <c r="F174" s="145"/>
      <c r="G174" s="145"/>
      <c r="H174" s="145"/>
      <c r="I174" s="145"/>
      <c r="J174" s="14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row>
    <row r="175" spans="1:133">
      <c r="A175" s="145"/>
      <c r="B175" s="145"/>
      <c r="C175" s="145"/>
      <c r="D175" s="145"/>
      <c r="E175" s="145"/>
      <c r="F175" s="145"/>
      <c r="G175" s="145"/>
      <c r="H175" s="145"/>
      <c r="I175" s="145"/>
      <c r="J175" s="142"/>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row>
    <row r="176" spans="1:133">
      <c r="A176" s="145"/>
      <c r="B176" s="145"/>
      <c r="C176" s="145"/>
      <c r="D176" s="145"/>
      <c r="E176" s="145"/>
      <c r="F176" s="145"/>
      <c r="G176" s="145"/>
      <c r="H176" s="145"/>
      <c r="I176" s="145"/>
      <c r="J176" s="142"/>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row>
    <row r="177" spans="1:133">
      <c r="A177" s="145"/>
      <c r="B177" s="145"/>
      <c r="C177" s="145"/>
      <c r="D177" s="145"/>
      <c r="E177" s="145"/>
      <c r="F177" s="145"/>
      <c r="G177" s="145"/>
      <c r="H177" s="145"/>
      <c r="I177" s="145"/>
      <c r="J177" s="142"/>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row>
    <row r="178" spans="1:133">
      <c r="A178" s="145"/>
      <c r="B178" s="145"/>
      <c r="C178" s="145"/>
      <c r="D178" s="145"/>
      <c r="E178" s="145"/>
      <c r="F178" s="145"/>
      <c r="G178" s="145"/>
      <c r="H178" s="145"/>
      <c r="I178" s="145"/>
      <c r="J178" s="142"/>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row>
    <row r="179" spans="1:133">
      <c r="A179" s="145"/>
      <c r="B179" s="145"/>
      <c r="C179" s="145"/>
      <c r="D179" s="145"/>
      <c r="E179" s="145"/>
      <c r="F179" s="145"/>
      <c r="G179" s="145"/>
      <c r="H179" s="145"/>
      <c r="I179" s="145"/>
      <c r="J179" s="142"/>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row>
    <row r="180" spans="1:133">
      <c r="A180" s="145"/>
      <c r="B180" s="145"/>
      <c r="C180" s="145"/>
      <c r="D180" s="145"/>
      <c r="E180" s="145"/>
      <c r="F180" s="145"/>
      <c r="G180" s="145"/>
      <c r="H180" s="145"/>
      <c r="I180" s="145"/>
      <c r="J180" s="142"/>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row>
    <row r="181" spans="1:133">
      <c r="A181" s="145"/>
      <c r="B181" s="145"/>
      <c r="C181" s="145"/>
      <c r="D181" s="145"/>
      <c r="E181" s="145"/>
      <c r="F181" s="145"/>
      <c r="G181" s="145"/>
      <c r="H181" s="145"/>
      <c r="I181" s="145"/>
      <c r="J181" s="142"/>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row>
    <row r="182" spans="1:133">
      <c r="A182" s="145"/>
      <c r="B182" s="145"/>
      <c r="C182" s="145"/>
      <c r="D182" s="145"/>
      <c r="E182" s="145"/>
      <c r="F182" s="145"/>
      <c r="G182" s="145"/>
      <c r="H182" s="145"/>
      <c r="I182" s="145"/>
      <c r="J182" s="142"/>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row>
    <row r="183" spans="1:133">
      <c r="A183" s="145"/>
      <c r="B183" s="145"/>
      <c r="C183" s="145"/>
      <c r="D183" s="145"/>
      <c r="E183" s="145"/>
      <c r="F183" s="145"/>
      <c r="G183" s="145"/>
      <c r="H183" s="145"/>
      <c r="I183" s="145"/>
      <c r="J183" s="142"/>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row>
    <row r="184" spans="1:133">
      <c r="A184" s="145"/>
      <c r="B184" s="145"/>
      <c r="C184" s="145"/>
      <c r="D184" s="145"/>
      <c r="E184" s="145"/>
      <c r="F184" s="145"/>
      <c r="G184" s="145"/>
      <c r="H184" s="145"/>
      <c r="I184" s="145"/>
      <c r="J184" s="142"/>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row>
    <row r="185" spans="1:133">
      <c r="A185" s="145"/>
      <c r="B185" s="145"/>
      <c r="C185" s="145"/>
      <c r="D185" s="145"/>
      <c r="E185" s="145"/>
      <c r="F185" s="145"/>
      <c r="G185" s="145"/>
      <c r="H185" s="145"/>
      <c r="I185" s="145"/>
      <c r="J185" s="142"/>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row>
    <row r="186" spans="1:133">
      <c r="A186" s="145"/>
      <c r="B186" s="145"/>
      <c r="C186" s="145"/>
      <c r="D186" s="145"/>
      <c r="E186" s="145"/>
      <c r="F186" s="145"/>
      <c r="G186" s="145"/>
      <c r="H186" s="145"/>
      <c r="I186" s="145"/>
      <c r="J186" s="142"/>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row>
    <row r="187" spans="1:133">
      <c r="A187" s="145"/>
      <c r="B187" s="145"/>
      <c r="C187" s="145"/>
      <c r="D187" s="145"/>
      <c r="E187" s="145"/>
      <c r="F187" s="145"/>
      <c r="G187" s="145"/>
      <c r="H187" s="145"/>
      <c r="I187" s="145"/>
      <c r="J187" s="142"/>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row>
    <row r="188" spans="1:133">
      <c r="A188" s="145"/>
      <c r="B188" s="145"/>
      <c r="C188" s="145"/>
      <c r="D188" s="145"/>
      <c r="E188" s="145"/>
      <c r="F188" s="145"/>
      <c r="G188" s="145"/>
      <c r="H188" s="145"/>
      <c r="I188" s="145"/>
      <c r="J188" s="142"/>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row>
    <row r="189" spans="1:133">
      <c r="A189" s="145"/>
      <c r="B189" s="145"/>
      <c r="C189" s="145"/>
      <c r="D189" s="145"/>
      <c r="E189" s="145"/>
      <c r="F189" s="145"/>
      <c r="G189" s="145"/>
      <c r="H189" s="145"/>
      <c r="I189" s="145"/>
      <c r="J189" s="142"/>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row>
    <row r="190" spans="1:133">
      <c r="A190" s="145"/>
      <c r="B190" s="145"/>
      <c r="C190" s="145"/>
      <c r="D190" s="145"/>
      <c r="E190" s="145"/>
      <c r="F190" s="145"/>
      <c r="G190" s="145"/>
      <c r="H190" s="145"/>
      <c r="I190" s="145"/>
      <c r="J190" s="142"/>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row>
    <row r="191" spans="1:133">
      <c r="A191" s="145"/>
      <c r="B191" s="145"/>
      <c r="C191" s="145"/>
      <c r="D191" s="145"/>
      <c r="E191" s="145"/>
      <c r="F191" s="145"/>
      <c r="G191" s="145"/>
      <c r="H191" s="145"/>
      <c r="I191" s="145"/>
      <c r="J191" s="142"/>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row>
    <row r="192" spans="1:133">
      <c r="A192" s="145"/>
      <c r="B192" s="145"/>
      <c r="C192" s="145"/>
      <c r="D192" s="145"/>
      <c r="E192" s="145"/>
      <c r="F192" s="145"/>
      <c r="G192" s="145"/>
      <c r="H192" s="145"/>
      <c r="I192" s="145"/>
      <c r="J192" s="142"/>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row>
    <row r="193" spans="1:133">
      <c r="A193" s="145"/>
      <c r="B193" s="145"/>
      <c r="C193" s="145"/>
      <c r="D193" s="145"/>
      <c r="E193" s="145"/>
      <c r="F193" s="145"/>
      <c r="G193" s="145"/>
      <c r="H193" s="145"/>
      <c r="I193" s="145"/>
      <c r="J193" s="142"/>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row>
    <row r="194" spans="1:133">
      <c r="A194" s="145"/>
      <c r="B194" s="145"/>
      <c r="C194" s="145"/>
      <c r="D194" s="145"/>
      <c r="E194" s="145"/>
      <c r="F194" s="145"/>
      <c r="G194" s="145"/>
      <c r="H194" s="145"/>
      <c r="I194" s="145"/>
      <c r="J194" s="142"/>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row>
    <row r="195" spans="1:133">
      <c r="A195" s="145"/>
      <c r="B195" s="145"/>
      <c r="C195" s="145"/>
      <c r="D195" s="145"/>
      <c r="E195" s="145"/>
      <c r="F195" s="145"/>
      <c r="G195" s="145"/>
      <c r="H195" s="145"/>
      <c r="I195" s="145"/>
      <c r="J195" s="142"/>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row>
    <row r="196" spans="1:133">
      <c r="A196" s="145"/>
      <c r="B196" s="145"/>
      <c r="C196" s="145"/>
      <c r="D196" s="145"/>
      <c r="E196" s="145"/>
      <c r="F196" s="145"/>
      <c r="G196" s="145"/>
      <c r="H196" s="145"/>
      <c r="I196" s="145"/>
      <c r="J196" s="142"/>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row>
    <row r="197" spans="1:133">
      <c r="A197" s="145"/>
      <c r="B197" s="145"/>
      <c r="C197" s="145"/>
      <c r="D197" s="145"/>
      <c r="E197" s="145"/>
      <c r="F197" s="145"/>
      <c r="G197" s="145"/>
      <c r="H197" s="145"/>
      <c r="I197" s="145"/>
      <c r="J197" s="142"/>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row>
    <row r="198" spans="1:133">
      <c r="A198" s="145"/>
      <c r="B198" s="145"/>
      <c r="C198" s="145"/>
      <c r="D198" s="145"/>
      <c r="E198" s="145"/>
      <c r="F198" s="145"/>
      <c r="G198" s="145"/>
      <c r="H198" s="145"/>
      <c r="I198" s="145"/>
      <c r="J198" s="142"/>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row>
    <row r="199" spans="1:133">
      <c r="A199" s="145"/>
      <c r="B199" s="145"/>
      <c r="C199" s="145"/>
      <c r="D199" s="145"/>
      <c r="E199" s="145"/>
      <c r="F199" s="145"/>
      <c r="G199" s="145"/>
      <c r="H199" s="145"/>
      <c r="I199" s="145"/>
      <c r="J199" s="142"/>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row>
    <row r="200" spans="1:133">
      <c r="A200" s="145"/>
      <c r="B200" s="145"/>
      <c r="C200" s="145"/>
      <c r="D200" s="145"/>
      <c r="E200" s="145"/>
      <c r="F200" s="145"/>
      <c r="G200" s="145"/>
      <c r="H200" s="145"/>
      <c r="I200" s="145"/>
      <c r="J200" s="142"/>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row>
    <row r="201" spans="1:133">
      <c r="A201" s="145"/>
      <c r="B201" s="145"/>
      <c r="C201" s="145"/>
      <c r="D201" s="145"/>
      <c r="E201" s="145"/>
      <c r="F201" s="145"/>
      <c r="G201" s="145"/>
      <c r="H201" s="145"/>
      <c r="I201" s="145"/>
      <c r="J201" s="142"/>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row>
    <row r="202" spans="1:133">
      <c r="A202" s="145"/>
      <c r="B202" s="145"/>
      <c r="C202" s="145"/>
      <c r="D202" s="145"/>
      <c r="E202" s="145"/>
      <c r="F202" s="145"/>
      <c r="G202" s="145"/>
      <c r="H202" s="145"/>
      <c r="I202" s="145"/>
      <c r="J202" s="142"/>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row>
    <row r="203" spans="1:133">
      <c r="A203" s="145"/>
      <c r="B203" s="145"/>
      <c r="C203" s="145"/>
      <c r="D203" s="145"/>
      <c r="E203" s="145"/>
      <c r="F203" s="145"/>
      <c r="G203" s="145"/>
      <c r="H203" s="145"/>
      <c r="I203" s="145"/>
      <c r="J203" s="142"/>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row>
    <row r="204" spans="1:133">
      <c r="A204" s="145"/>
      <c r="B204" s="145"/>
      <c r="C204" s="145"/>
      <c r="D204" s="145"/>
      <c r="E204" s="145"/>
      <c r="F204" s="145"/>
      <c r="G204" s="145"/>
      <c r="H204" s="145"/>
      <c r="I204" s="145"/>
      <c r="J204" s="142"/>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row>
    <row r="205" spans="1:133">
      <c r="A205" s="145"/>
      <c r="B205" s="145"/>
      <c r="C205" s="145"/>
      <c r="D205" s="145"/>
      <c r="E205" s="145"/>
      <c r="F205" s="145"/>
      <c r="G205" s="145"/>
      <c r="H205" s="145"/>
      <c r="I205" s="145"/>
      <c r="J205" s="142"/>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row>
    <row r="206" spans="1:133">
      <c r="A206" s="145"/>
      <c r="B206" s="145"/>
      <c r="C206" s="145"/>
      <c r="D206" s="145"/>
      <c r="E206" s="145"/>
      <c r="F206" s="145"/>
      <c r="G206" s="145"/>
      <c r="H206" s="145"/>
      <c r="I206" s="145"/>
      <c r="J206" s="142"/>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row>
    <row r="207" spans="1:133">
      <c r="A207" s="145"/>
      <c r="B207" s="145"/>
      <c r="C207" s="145"/>
      <c r="D207" s="145"/>
      <c r="E207" s="145"/>
      <c r="F207" s="145"/>
      <c r="G207" s="145"/>
      <c r="H207" s="145"/>
      <c r="I207" s="145"/>
      <c r="J207" s="142"/>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row>
    <row r="208" spans="1:133">
      <c r="A208" s="145"/>
      <c r="B208" s="145"/>
      <c r="C208" s="145"/>
      <c r="D208" s="145"/>
      <c r="E208" s="145"/>
      <c r="F208" s="145"/>
      <c r="G208" s="145"/>
      <c r="H208" s="145"/>
      <c r="I208" s="145"/>
      <c r="J208" s="142"/>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row>
    <row r="209" spans="1:133">
      <c r="A209" s="145"/>
      <c r="B209" s="145"/>
      <c r="C209" s="145"/>
      <c r="D209" s="145"/>
      <c r="E209" s="145"/>
      <c r="F209" s="145"/>
      <c r="G209" s="145"/>
      <c r="H209" s="145"/>
      <c r="I209" s="145"/>
      <c r="J209" s="142"/>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row>
    <row r="210" spans="1:133">
      <c r="A210" s="145"/>
      <c r="B210" s="145"/>
      <c r="C210" s="145"/>
      <c r="D210" s="145"/>
      <c r="E210" s="145"/>
      <c r="F210" s="145"/>
      <c r="G210" s="145"/>
      <c r="H210" s="145"/>
      <c r="I210" s="145"/>
      <c r="J210" s="142"/>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row>
    <row r="211" spans="1:133">
      <c r="A211" s="145"/>
      <c r="B211" s="145"/>
      <c r="C211" s="145"/>
      <c r="D211" s="145"/>
      <c r="E211" s="145"/>
      <c r="F211" s="145"/>
      <c r="G211" s="145"/>
      <c r="H211" s="145"/>
      <c r="I211" s="145"/>
      <c r="J211" s="142"/>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row>
    <row r="212" spans="1:133">
      <c r="A212" s="145"/>
      <c r="B212" s="145"/>
      <c r="C212" s="145"/>
      <c r="D212" s="145"/>
      <c r="E212" s="145"/>
      <c r="F212" s="145"/>
      <c r="G212" s="145"/>
      <c r="H212" s="145"/>
      <c r="I212" s="145"/>
      <c r="J212" s="142"/>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row>
    <row r="213" spans="1:133">
      <c r="A213" s="145"/>
      <c r="B213" s="145"/>
      <c r="C213" s="145"/>
      <c r="D213" s="145"/>
      <c r="E213" s="145"/>
      <c r="F213" s="145"/>
      <c r="G213" s="145"/>
      <c r="H213" s="145"/>
      <c r="I213" s="145"/>
      <c r="J213" s="142"/>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row>
    <row r="214" spans="1:133">
      <c r="A214" s="145"/>
      <c r="B214" s="145"/>
      <c r="C214" s="145"/>
      <c r="D214" s="145"/>
      <c r="E214" s="145"/>
      <c r="F214" s="145"/>
      <c r="G214" s="145"/>
      <c r="H214" s="145"/>
      <c r="I214" s="145"/>
      <c r="J214" s="142"/>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row>
    <row r="215" spans="1:133">
      <c r="A215" s="145"/>
      <c r="B215" s="145"/>
      <c r="C215" s="145"/>
      <c r="D215" s="145"/>
      <c r="E215" s="145"/>
      <c r="F215" s="145"/>
      <c r="G215" s="145"/>
      <c r="H215" s="145"/>
      <c r="I215" s="145"/>
      <c r="J215" s="142"/>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row>
    <row r="216" spans="1:133">
      <c r="A216" s="145"/>
      <c r="B216" s="145"/>
      <c r="C216" s="145"/>
      <c r="D216" s="145"/>
      <c r="E216" s="145"/>
      <c r="F216" s="145"/>
      <c r="G216" s="145"/>
      <c r="H216" s="145"/>
      <c r="I216" s="145"/>
      <c r="J216" s="142"/>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row>
    <row r="217" spans="1:133">
      <c r="A217" s="145"/>
      <c r="B217" s="145"/>
      <c r="C217" s="145"/>
      <c r="D217" s="145"/>
      <c r="E217" s="145"/>
      <c r="F217" s="145"/>
      <c r="G217" s="145"/>
      <c r="H217" s="145"/>
      <c r="I217" s="145"/>
      <c r="J217" s="142"/>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row>
    <row r="218" spans="1:133">
      <c r="A218" s="145"/>
      <c r="B218" s="145"/>
      <c r="C218" s="145"/>
      <c r="D218" s="145"/>
      <c r="E218" s="145"/>
      <c r="F218" s="145"/>
      <c r="G218" s="145"/>
      <c r="H218" s="145"/>
      <c r="I218" s="145"/>
      <c r="J218" s="142"/>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row>
    <row r="219" spans="1:133">
      <c r="A219" s="145"/>
      <c r="B219" s="145"/>
      <c r="C219" s="145"/>
      <c r="D219" s="145"/>
      <c r="E219" s="145"/>
      <c r="F219" s="145"/>
      <c r="G219" s="145"/>
      <c r="H219" s="145"/>
      <c r="I219" s="145"/>
      <c r="J219" s="14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row>
    <row r="220" spans="1:133">
      <c r="A220" s="145"/>
      <c r="B220" s="145"/>
      <c r="C220" s="145"/>
      <c r="D220" s="145"/>
      <c r="E220" s="145"/>
      <c r="F220" s="145"/>
      <c r="G220" s="145"/>
      <c r="H220" s="145"/>
      <c r="I220" s="145"/>
      <c r="J220" s="142"/>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row>
    <row r="221" spans="1:133">
      <c r="A221" s="145"/>
      <c r="B221" s="145"/>
      <c r="C221" s="145"/>
      <c r="D221" s="145"/>
      <c r="E221" s="145"/>
      <c r="F221" s="145"/>
      <c r="G221" s="145"/>
      <c r="H221" s="145"/>
      <c r="I221" s="145"/>
      <c r="J221" s="142"/>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row>
    <row r="222" spans="1:133">
      <c r="A222" s="145"/>
      <c r="B222" s="145"/>
      <c r="C222" s="145"/>
      <c r="D222" s="145"/>
      <c r="E222" s="145"/>
      <c r="F222" s="145"/>
      <c r="G222" s="145"/>
      <c r="H222" s="145"/>
      <c r="I222" s="145"/>
      <c r="J222" s="142"/>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row>
    <row r="223" spans="1:133">
      <c r="A223" s="145"/>
      <c r="B223" s="145"/>
      <c r="C223" s="145"/>
      <c r="D223" s="145"/>
      <c r="E223" s="145"/>
      <c r="F223" s="145"/>
      <c r="G223" s="145"/>
      <c r="H223" s="145"/>
      <c r="I223" s="145"/>
      <c r="J223" s="142"/>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row>
    <row r="224" spans="1:133">
      <c r="A224" s="145"/>
      <c r="B224" s="145"/>
      <c r="C224" s="145"/>
      <c r="D224" s="145"/>
      <c r="E224" s="145"/>
      <c r="F224" s="145"/>
      <c r="G224" s="145"/>
      <c r="H224" s="145"/>
      <c r="I224" s="145"/>
      <c r="J224" s="142"/>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row>
    <row r="225" spans="1:133">
      <c r="A225" s="145"/>
      <c r="B225" s="145"/>
      <c r="C225" s="145"/>
      <c r="D225" s="145"/>
      <c r="E225" s="145"/>
      <c r="F225" s="145"/>
      <c r="G225" s="145"/>
      <c r="H225" s="145"/>
      <c r="I225" s="145"/>
      <c r="J225" s="142"/>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row>
    <row r="226" spans="1:133">
      <c r="A226" s="145"/>
      <c r="B226" s="145"/>
      <c r="C226" s="145"/>
      <c r="D226" s="145"/>
      <c r="E226" s="145"/>
      <c r="F226" s="145"/>
      <c r="G226" s="145"/>
      <c r="H226" s="145"/>
      <c r="I226" s="145"/>
      <c r="J226" s="142"/>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row>
    <row r="227" spans="1:133">
      <c r="A227" s="145"/>
      <c r="B227" s="145"/>
      <c r="C227" s="145"/>
      <c r="D227" s="145"/>
      <c r="E227" s="145"/>
      <c r="F227" s="145"/>
      <c r="G227" s="145"/>
      <c r="H227" s="145"/>
      <c r="I227" s="145"/>
      <c r="J227" s="142"/>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row>
    <row r="228" spans="1:133">
      <c r="A228" s="145"/>
      <c r="B228" s="145"/>
      <c r="C228" s="145"/>
      <c r="D228" s="145"/>
      <c r="E228" s="145"/>
      <c r="F228" s="145"/>
      <c r="G228" s="145"/>
      <c r="H228" s="145"/>
      <c r="I228" s="145"/>
      <c r="J228" s="142"/>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row>
    <row r="229" spans="1:133">
      <c r="A229" s="145"/>
      <c r="B229" s="145"/>
      <c r="C229" s="145"/>
      <c r="D229" s="145"/>
      <c r="E229" s="145"/>
      <c r="F229" s="145"/>
      <c r="G229" s="145"/>
      <c r="H229" s="145"/>
      <c r="I229" s="145"/>
      <c r="J229" s="142"/>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row>
    <row r="230" spans="1:133">
      <c r="A230" s="145"/>
      <c r="B230" s="145"/>
      <c r="C230" s="145"/>
      <c r="D230" s="145"/>
      <c r="E230" s="145"/>
      <c r="F230" s="145"/>
      <c r="G230" s="145"/>
      <c r="H230" s="145"/>
      <c r="I230" s="145"/>
      <c r="J230" s="142"/>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row>
    <row r="231" spans="1:133">
      <c r="A231" s="145"/>
      <c r="B231" s="145"/>
      <c r="C231" s="145"/>
      <c r="D231" s="145"/>
      <c r="E231" s="145"/>
      <c r="F231" s="145"/>
      <c r="G231" s="145"/>
      <c r="H231" s="145"/>
      <c r="I231" s="145"/>
      <c r="J231" s="142"/>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row>
    <row r="232" spans="1:133">
      <c r="A232" s="145"/>
      <c r="B232" s="145"/>
      <c r="C232" s="145"/>
      <c r="D232" s="145"/>
      <c r="E232" s="145"/>
      <c r="F232" s="145"/>
      <c r="G232" s="145"/>
      <c r="H232" s="145"/>
      <c r="I232" s="145"/>
      <c r="J232" s="142"/>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row>
    <row r="233" spans="1:133">
      <c r="A233" s="145"/>
      <c r="B233" s="145"/>
      <c r="C233" s="145"/>
      <c r="D233" s="145"/>
      <c r="E233" s="145"/>
      <c r="F233" s="145"/>
      <c r="G233" s="145"/>
      <c r="H233" s="145"/>
      <c r="I233" s="145"/>
      <c r="J233" s="142"/>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row>
    <row r="234" spans="1:133">
      <c r="A234" s="145"/>
      <c r="B234" s="145"/>
      <c r="C234" s="145"/>
      <c r="D234" s="145"/>
      <c r="E234" s="145"/>
      <c r="F234" s="145"/>
      <c r="G234" s="145"/>
      <c r="H234" s="145"/>
      <c r="I234" s="145"/>
      <c r="J234" s="142"/>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row>
    <row r="235" spans="1:133">
      <c r="A235" s="145"/>
      <c r="B235" s="145"/>
      <c r="C235" s="145"/>
      <c r="D235" s="145"/>
      <c r="E235" s="145"/>
      <c r="F235" s="145"/>
      <c r="G235" s="145"/>
      <c r="H235" s="145"/>
      <c r="I235" s="145"/>
      <c r="J235" s="142"/>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row>
    <row r="236" spans="1:133">
      <c r="A236" s="145"/>
      <c r="B236" s="145"/>
      <c r="C236" s="145"/>
      <c r="D236" s="145"/>
      <c r="E236" s="145"/>
      <c r="F236" s="145"/>
      <c r="G236" s="145"/>
      <c r="H236" s="145"/>
      <c r="I236" s="145"/>
      <c r="J236" s="142"/>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row>
    <row r="237" spans="1:133">
      <c r="A237" s="145"/>
      <c r="B237" s="145"/>
      <c r="C237" s="145"/>
      <c r="D237" s="145"/>
      <c r="E237" s="145"/>
      <c r="F237" s="145"/>
      <c r="G237" s="145"/>
      <c r="H237" s="145"/>
      <c r="I237" s="145"/>
      <c r="J237" s="142"/>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row>
    <row r="238" spans="1:133">
      <c r="A238" s="145"/>
      <c r="B238" s="145"/>
      <c r="C238" s="145"/>
      <c r="D238" s="145"/>
      <c r="E238" s="145"/>
      <c r="F238" s="145"/>
      <c r="G238" s="145"/>
      <c r="H238" s="145"/>
      <c r="I238" s="145"/>
      <c r="J238" s="142"/>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row>
    <row r="239" spans="1:133">
      <c r="A239" s="145"/>
      <c r="B239" s="145"/>
      <c r="C239" s="145"/>
      <c r="D239" s="145"/>
      <c r="E239" s="145"/>
      <c r="F239" s="145"/>
      <c r="G239" s="145"/>
      <c r="H239" s="145"/>
      <c r="I239" s="145"/>
      <c r="J239" s="142"/>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row>
    <row r="240" spans="1:133">
      <c r="A240" s="145"/>
      <c r="B240" s="145"/>
      <c r="C240" s="145"/>
      <c r="D240" s="145"/>
      <c r="E240" s="145"/>
      <c r="F240" s="145"/>
      <c r="G240" s="145"/>
      <c r="H240" s="145"/>
      <c r="I240" s="145"/>
      <c r="J240" s="142"/>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row>
    <row r="241" spans="1:133">
      <c r="A241" s="145"/>
      <c r="B241" s="145"/>
      <c r="C241" s="145"/>
      <c r="D241" s="145"/>
      <c r="E241" s="145"/>
      <c r="F241" s="145"/>
      <c r="G241" s="145"/>
      <c r="H241" s="145"/>
      <c r="I241" s="145"/>
      <c r="J241" s="142"/>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row>
    <row r="242" spans="1:133">
      <c r="A242" s="145"/>
      <c r="B242" s="145"/>
      <c r="C242" s="145"/>
      <c r="D242" s="145"/>
      <c r="E242" s="145"/>
      <c r="F242" s="145"/>
      <c r="G242" s="145"/>
      <c r="H242" s="145"/>
      <c r="I242" s="145"/>
      <c r="J242" s="142"/>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row>
    <row r="243" spans="1:133">
      <c r="A243" s="145"/>
      <c r="B243" s="145"/>
      <c r="C243" s="145"/>
      <c r="D243" s="145"/>
      <c r="E243" s="145"/>
      <c r="F243" s="145"/>
      <c r="G243" s="145"/>
      <c r="H243" s="145"/>
      <c r="I243" s="145"/>
      <c r="J243" s="142"/>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row>
    <row r="244" spans="1:133">
      <c r="A244" s="145"/>
      <c r="B244" s="145"/>
      <c r="C244" s="145"/>
      <c r="D244" s="145"/>
      <c r="E244" s="145"/>
      <c r="F244" s="145"/>
      <c r="G244" s="145"/>
      <c r="H244" s="145"/>
      <c r="I244" s="145"/>
      <c r="J244" s="142"/>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row>
    <row r="245" spans="1:133">
      <c r="A245" s="145"/>
      <c r="B245" s="145"/>
      <c r="C245" s="145"/>
      <c r="D245" s="145"/>
      <c r="E245" s="145"/>
      <c r="F245" s="145"/>
      <c r="G245" s="145"/>
      <c r="H245" s="145"/>
      <c r="I245" s="145"/>
      <c r="J245" s="142"/>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row>
    <row r="246" spans="1:133">
      <c r="A246" s="145"/>
      <c r="B246" s="145"/>
      <c r="C246" s="145"/>
      <c r="D246" s="145"/>
      <c r="E246" s="145"/>
      <c r="F246" s="145"/>
      <c r="G246" s="145"/>
      <c r="H246" s="145"/>
      <c r="I246" s="145"/>
      <c r="J246" s="142"/>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row>
    <row r="247" spans="1:133">
      <c r="A247" s="145"/>
      <c r="B247" s="145"/>
      <c r="C247" s="145"/>
      <c r="D247" s="145"/>
      <c r="E247" s="145"/>
      <c r="F247" s="145"/>
      <c r="G247" s="145"/>
      <c r="H247" s="145"/>
      <c r="I247" s="145"/>
      <c r="J247" s="142"/>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row>
    <row r="248" spans="1:133">
      <c r="A248" s="145"/>
      <c r="B248" s="145"/>
      <c r="C248" s="145"/>
      <c r="D248" s="145"/>
      <c r="E248" s="145"/>
      <c r="F248" s="145"/>
      <c r="G248" s="145"/>
      <c r="H248" s="145"/>
      <c r="I248" s="145"/>
      <c r="J248" s="142"/>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row>
    <row r="249" spans="1:133">
      <c r="A249" s="145"/>
      <c r="B249" s="145"/>
      <c r="C249" s="145"/>
      <c r="D249" s="145"/>
      <c r="E249" s="145"/>
      <c r="F249" s="145"/>
      <c r="G249" s="145"/>
      <c r="H249" s="145"/>
      <c r="I249" s="145"/>
      <c r="J249" s="14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row>
    <row r="250" spans="1:133">
      <c r="A250" s="145"/>
      <c r="B250" s="145"/>
      <c r="C250" s="145"/>
      <c r="D250" s="145"/>
      <c r="E250" s="145"/>
      <c r="F250" s="145"/>
      <c r="G250" s="145"/>
      <c r="H250" s="145"/>
      <c r="I250" s="145"/>
      <c r="J250" s="142"/>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row>
    <row r="251" spans="1:133">
      <c r="A251" s="145"/>
      <c r="B251" s="145"/>
      <c r="C251" s="145"/>
      <c r="D251" s="145"/>
      <c r="E251" s="145"/>
      <c r="F251" s="145"/>
      <c r="G251" s="145"/>
      <c r="H251" s="145"/>
      <c r="I251" s="145"/>
      <c r="J251" s="142"/>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row>
    <row r="252" spans="1:133">
      <c r="A252" s="145"/>
      <c r="B252" s="145"/>
      <c r="C252" s="145"/>
      <c r="D252" s="145"/>
      <c r="E252" s="145"/>
      <c r="F252" s="145"/>
      <c r="G252" s="145"/>
      <c r="H252" s="145"/>
      <c r="I252" s="145"/>
      <c r="J252" s="142"/>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row>
    <row r="253" spans="1:133">
      <c r="A253" s="145"/>
      <c r="B253" s="145"/>
      <c r="C253" s="145"/>
      <c r="D253" s="145"/>
      <c r="E253" s="145"/>
      <c r="F253" s="145"/>
      <c r="G253" s="145"/>
      <c r="H253" s="145"/>
      <c r="I253" s="145"/>
      <c r="J253" s="142"/>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row>
    <row r="254" spans="1:133">
      <c r="A254" s="145"/>
      <c r="B254" s="145"/>
      <c r="C254" s="145"/>
      <c r="D254" s="145"/>
      <c r="E254" s="145"/>
      <c r="F254" s="145"/>
      <c r="G254" s="145"/>
      <c r="H254" s="145"/>
      <c r="I254" s="145"/>
      <c r="J254" s="142"/>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row>
    <row r="255" spans="1:133">
      <c r="A255" s="145"/>
      <c r="B255" s="145"/>
      <c r="C255" s="145"/>
      <c r="D255" s="145"/>
      <c r="E255" s="145"/>
      <c r="F255" s="145"/>
      <c r="G255" s="145"/>
      <c r="H255" s="145"/>
      <c r="I255" s="145"/>
      <c r="J255" s="142"/>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row>
    <row r="256" spans="1:133">
      <c r="A256" s="145"/>
      <c r="B256" s="145"/>
      <c r="C256" s="145"/>
      <c r="D256" s="145"/>
      <c r="E256" s="145"/>
      <c r="F256" s="145"/>
      <c r="G256" s="145"/>
      <c r="H256" s="145"/>
      <c r="I256" s="145"/>
      <c r="J256" s="142"/>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row>
    <row r="257" spans="1:133">
      <c r="A257" s="145"/>
      <c r="B257" s="145"/>
      <c r="C257" s="145"/>
      <c r="D257" s="145"/>
      <c r="E257" s="145"/>
      <c r="F257" s="145"/>
      <c r="G257" s="145"/>
      <c r="H257" s="145"/>
      <c r="I257" s="145"/>
      <c r="J257" s="142"/>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row>
    <row r="258" spans="1:133">
      <c r="A258" s="145"/>
      <c r="B258" s="145"/>
      <c r="C258" s="145"/>
      <c r="D258" s="145"/>
      <c r="E258" s="145"/>
      <c r="F258" s="145"/>
      <c r="G258" s="145"/>
      <c r="H258" s="145"/>
      <c r="I258" s="145"/>
      <c r="J258" s="142"/>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row>
    <row r="259" spans="1:133">
      <c r="A259" s="145"/>
      <c r="B259" s="145"/>
      <c r="C259" s="145"/>
      <c r="D259" s="145"/>
      <c r="E259" s="145"/>
      <c r="F259" s="145"/>
      <c r="G259" s="145"/>
      <c r="H259" s="145"/>
      <c r="I259" s="145"/>
      <c r="J259" s="142"/>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row>
    <row r="260" spans="1:133">
      <c r="A260" s="145"/>
      <c r="B260" s="145"/>
      <c r="C260" s="145"/>
      <c r="D260" s="145"/>
      <c r="E260" s="145"/>
      <c r="F260" s="145"/>
      <c r="G260" s="145"/>
      <c r="H260" s="145"/>
      <c r="I260" s="145"/>
      <c r="J260" s="142"/>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row>
    <row r="261" spans="1:133">
      <c r="A261" s="145"/>
      <c r="B261" s="145"/>
      <c r="C261" s="145"/>
      <c r="D261" s="145"/>
      <c r="E261" s="145"/>
      <c r="F261" s="145"/>
      <c r="G261" s="145"/>
      <c r="H261" s="145"/>
      <c r="I261" s="145"/>
      <c r="J261" s="142"/>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row>
    <row r="262" spans="1:133">
      <c r="A262" s="145"/>
      <c r="B262" s="145"/>
      <c r="C262" s="145"/>
      <c r="D262" s="145"/>
      <c r="E262" s="145"/>
      <c r="F262" s="145"/>
      <c r="G262" s="145"/>
      <c r="H262" s="145"/>
      <c r="I262" s="145"/>
      <c r="J262" s="142"/>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row>
    <row r="263" spans="1:133">
      <c r="A263" s="145"/>
      <c r="B263" s="145"/>
      <c r="C263" s="145"/>
      <c r="D263" s="145"/>
      <c r="E263" s="145"/>
      <c r="F263" s="145"/>
      <c r="G263" s="145"/>
      <c r="H263" s="145"/>
      <c r="I263" s="145"/>
      <c r="J263" s="142"/>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row>
    <row r="264" spans="1:133">
      <c r="A264" s="145"/>
      <c r="B264" s="145"/>
      <c r="C264" s="145"/>
      <c r="D264" s="145"/>
      <c r="E264" s="145"/>
      <c r="F264" s="145"/>
      <c r="G264" s="145"/>
      <c r="H264" s="145"/>
      <c r="I264" s="145"/>
      <c r="J264" s="142"/>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row>
    <row r="265" spans="1:133">
      <c r="A265" s="145"/>
      <c r="B265" s="145"/>
      <c r="C265" s="145"/>
      <c r="D265" s="145"/>
      <c r="E265" s="145"/>
      <c r="F265" s="145"/>
      <c r="G265" s="145"/>
      <c r="H265" s="145"/>
      <c r="I265" s="145"/>
      <c r="J265" s="142"/>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row>
    <row r="266" spans="1:133">
      <c r="A266" s="145"/>
      <c r="B266" s="145"/>
      <c r="C266" s="145"/>
      <c r="D266" s="145"/>
      <c r="E266" s="145"/>
      <c r="F266" s="145"/>
      <c r="G266" s="145"/>
      <c r="H266" s="145"/>
      <c r="I266" s="145"/>
      <c r="J266" s="142"/>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row>
    <row r="267" spans="1:133">
      <c r="A267" s="145"/>
      <c r="B267" s="145"/>
      <c r="C267" s="145"/>
      <c r="D267" s="145"/>
      <c r="E267" s="145"/>
      <c r="F267" s="145"/>
      <c r="G267" s="145"/>
      <c r="H267" s="145"/>
      <c r="I267" s="145"/>
      <c r="J267" s="142"/>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row>
    <row r="268" spans="1:133">
      <c r="A268" s="145"/>
      <c r="B268" s="145"/>
      <c r="C268" s="145"/>
      <c r="D268" s="145"/>
      <c r="E268" s="145"/>
      <c r="F268" s="145"/>
      <c r="G268" s="145"/>
      <c r="H268" s="145"/>
      <c r="I268" s="145"/>
      <c r="J268" s="142"/>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row>
    <row r="269" spans="1:133">
      <c r="A269" s="145"/>
      <c r="B269" s="145"/>
      <c r="C269" s="145"/>
      <c r="D269" s="145"/>
      <c r="E269" s="145"/>
      <c r="F269" s="145"/>
      <c r="G269" s="145"/>
      <c r="H269" s="145"/>
      <c r="I269" s="145"/>
      <c r="J269" s="142"/>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row>
    <row r="270" spans="1:133">
      <c r="A270" s="145"/>
      <c r="B270" s="145"/>
      <c r="C270" s="145"/>
      <c r="D270" s="145"/>
      <c r="E270" s="145"/>
      <c r="F270" s="145"/>
      <c r="G270" s="145"/>
      <c r="H270" s="145"/>
      <c r="I270" s="145"/>
      <c r="J270" s="142"/>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row>
    <row r="271" spans="1:133">
      <c r="A271" s="145"/>
      <c r="B271" s="145"/>
      <c r="C271" s="145"/>
      <c r="D271" s="145"/>
      <c r="E271" s="145"/>
      <c r="F271" s="145"/>
      <c r="G271" s="145"/>
      <c r="H271" s="145"/>
      <c r="I271" s="145"/>
      <c r="J271" s="142"/>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row>
    <row r="272" spans="1:133">
      <c r="A272" s="145"/>
      <c r="B272" s="145"/>
      <c r="C272" s="145"/>
      <c r="D272" s="145"/>
      <c r="E272" s="145"/>
      <c r="F272" s="145"/>
      <c r="G272" s="145"/>
      <c r="H272" s="145"/>
      <c r="I272" s="145"/>
      <c r="J272" s="142"/>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row>
    <row r="273" spans="1:133">
      <c r="A273" s="145"/>
      <c r="B273" s="145"/>
      <c r="C273" s="145"/>
      <c r="D273" s="145"/>
      <c r="E273" s="145"/>
      <c r="F273" s="145"/>
      <c r="G273" s="145"/>
      <c r="H273" s="145"/>
      <c r="I273" s="145"/>
      <c r="J273" s="142"/>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row>
    <row r="274" spans="1:133">
      <c r="A274" s="145"/>
      <c r="B274" s="145"/>
      <c r="C274" s="145"/>
      <c r="D274" s="145"/>
      <c r="E274" s="145"/>
      <c r="F274" s="145"/>
      <c r="G274" s="145"/>
      <c r="H274" s="145"/>
      <c r="I274" s="145"/>
      <c r="J274" s="142"/>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row>
    <row r="275" spans="1:133">
      <c r="A275" s="145"/>
      <c r="B275" s="145"/>
      <c r="C275" s="145"/>
      <c r="D275" s="145"/>
      <c r="E275" s="145"/>
      <c r="F275" s="145"/>
      <c r="G275" s="145"/>
      <c r="H275" s="145"/>
      <c r="I275" s="145"/>
      <c r="J275" s="142"/>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row>
    <row r="276" spans="1:133">
      <c r="A276" s="145"/>
      <c r="B276" s="145"/>
      <c r="C276" s="145"/>
      <c r="D276" s="145"/>
      <c r="E276" s="145"/>
      <c r="F276" s="145"/>
      <c r="G276" s="145"/>
      <c r="H276" s="145"/>
      <c r="I276" s="145"/>
      <c r="J276" s="142"/>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row>
    <row r="277" spans="1:133">
      <c r="A277" s="145"/>
      <c r="B277" s="145"/>
      <c r="C277" s="145"/>
      <c r="D277" s="145"/>
      <c r="E277" s="145"/>
      <c r="F277" s="145"/>
      <c r="G277" s="145"/>
      <c r="H277" s="145"/>
      <c r="I277" s="145"/>
      <c r="J277" s="142"/>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row>
    <row r="278" spans="1:133">
      <c r="A278" s="145"/>
      <c r="B278" s="145"/>
      <c r="C278" s="145"/>
      <c r="D278" s="145"/>
      <c r="E278" s="145"/>
      <c r="F278" s="145"/>
      <c r="G278" s="145"/>
      <c r="H278" s="145"/>
      <c r="I278" s="145"/>
      <c r="J278" s="142"/>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row>
    <row r="279" spans="1:133">
      <c r="A279" s="145"/>
      <c r="B279" s="145"/>
      <c r="C279" s="145"/>
      <c r="D279" s="145"/>
      <c r="E279" s="145"/>
      <c r="F279" s="145"/>
      <c r="G279" s="145"/>
      <c r="H279" s="145"/>
      <c r="I279" s="145"/>
      <c r="J279" s="142"/>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row>
    <row r="280" spans="1:133">
      <c r="A280" s="145"/>
      <c r="B280" s="145"/>
      <c r="C280" s="145"/>
      <c r="D280" s="145"/>
      <c r="E280" s="145"/>
      <c r="F280" s="145"/>
      <c r="G280" s="145"/>
      <c r="H280" s="145"/>
      <c r="I280" s="145"/>
      <c r="J280" s="142"/>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row>
    <row r="281" spans="1:133">
      <c r="A281" s="145"/>
      <c r="B281" s="145"/>
      <c r="C281" s="145"/>
      <c r="D281" s="145"/>
      <c r="E281" s="145"/>
      <c r="F281" s="145"/>
      <c r="G281" s="145"/>
      <c r="H281" s="145"/>
      <c r="I281" s="145"/>
      <c r="J281" s="142"/>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row>
    <row r="282" spans="1:133">
      <c r="A282" s="145"/>
      <c r="B282" s="145"/>
      <c r="C282" s="145"/>
      <c r="D282" s="145"/>
      <c r="E282" s="145"/>
      <c r="F282" s="145"/>
      <c r="G282" s="145"/>
      <c r="H282" s="145"/>
      <c r="I282" s="145"/>
      <c r="J282" s="142"/>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row>
    <row r="283" spans="1:133">
      <c r="A283" s="145"/>
      <c r="B283" s="145"/>
      <c r="C283" s="145"/>
      <c r="D283" s="145"/>
      <c r="E283" s="145"/>
      <c r="F283" s="145"/>
      <c r="G283" s="145"/>
      <c r="H283" s="145"/>
      <c r="I283" s="145"/>
      <c r="J283" s="142"/>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row>
    <row r="284" spans="1:133">
      <c r="A284" s="145"/>
      <c r="B284" s="145"/>
      <c r="C284" s="145"/>
      <c r="D284" s="145"/>
      <c r="E284" s="145"/>
      <c r="F284" s="145"/>
      <c r="G284" s="145"/>
      <c r="H284" s="145"/>
      <c r="I284" s="145"/>
      <c r="J284" s="142"/>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row>
    <row r="285" spans="1:133">
      <c r="A285" s="145"/>
      <c r="B285" s="145"/>
      <c r="C285" s="145"/>
      <c r="D285" s="145"/>
      <c r="E285" s="145"/>
      <c r="F285" s="145"/>
      <c r="G285" s="145"/>
      <c r="H285" s="145"/>
      <c r="I285" s="145"/>
      <c r="J285" s="142"/>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row>
    <row r="286" spans="1:133">
      <c r="A286" s="145"/>
      <c r="B286" s="145"/>
      <c r="C286" s="145"/>
      <c r="D286" s="145"/>
      <c r="E286" s="145"/>
      <c r="F286" s="145"/>
      <c r="G286" s="145"/>
      <c r="H286" s="145"/>
      <c r="I286" s="145"/>
      <c r="J286" s="142"/>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row>
    <row r="287" spans="1:133">
      <c r="A287" s="145"/>
      <c r="B287" s="145"/>
      <c r="C287" s="145"/>
      <c r="D287" s="145"/>
      <c r="E287" s="145"/>
      <c r="F287" s="145"/>
      <c r="G287" s="145"/>
      <c r="H287" s="145"/>
      <c r="I287" s="145"/>
      <c r="J287" s="142"/>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row>
    <row r="288" spans="1:133">
      <c r="A288" s="145"/>
      <c r="B288" s="145"/>
      <c r="C288" s="145"/>
      <c r="D288" s="145"/>
      <c r="E288" s="145"/>
      <c r="F288" s="145"/>
      <c r="G288" s="145"/>
      <c r="H288" s="145"/>
      <c r="I288" s="145"/>
      <c r="J288" s="142"/>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row>
    <row r="289" spans="1:133">
      <c r="A289" s="145"/>
      <c r="B289" s="145"/>
      <c r="C289" s="145"/>
      <c r="D289" s="145"/>
      <c r="E289" s="145"/>
      <c r="F289" s="145"/>
      <c r="G289" s="145"/>
      <c r="H289" s="145"/>
      <c r="I289" s="145"/>
      <c r="J289" s="142"/>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row>
    <row r="290" spans="1:133">
      <c r="A290" s="145"/>
      <c r="B290" s="145"/>
      <c r="C290" s="145"/>
      <c r="D290" s="145"/>
      <c r="E290" s="145"/>
      <c r="F290" s="145"/>
      <c r="G290" s="145"/>
      <c r="H290" s="145"/>
      <c r="I290" s="145"/>
      <c r="J290" s="142"/>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row>
    <row r="291" spans="1:133">
      <c r="A291" s="145"/>
      <c r="B291" s="145"/>
      <c r="C291" s="145"/>
      <c r="D291" s="145"/>
      <c r="E291" s="145"/>
      <c r="F291" s="145"/>
      <c r="G291" s="145"/>
      <c r="H291" s="145"/>
      <c r="I291" s="145"/>
      <c r="J291" s="142"/>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row>
    <row r="292" spans="1:133">
      <c r="A292" s="145"/>
      <c r="B292" s="145"/>
      <c r="C292" s="145"/>
      <c r="D292" s="145"/>
      <c r="E292" s="145"/>
      <c r="F292" s="145"/>
      <c r="G292" s="145"/>
      <c r="H292" s="145"/>
      <c r="I292" s="145"/>
      <c r="J292" s="142"/>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row>
    <row r="293" spans="1:133">
      <c r="A293" s="145"/>
      <c r="B293" s="145"/>
      <c r="C293" s="145"/>
      <c r="D293" s="145"/>
      <c r="E293" s="145"/>
      <c r="F293" s="145"/>
      <c r="G293" s="145"/>
      <c r="H293" s="145"/>
      <c r="I293" s="145"/>
      <c r="J293" s="142"/>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row>
    <row r="294" spans="1:133">
      <c r="A294" s="145"/>
      <c r="B294" s="145"/>
      <c r="C294" s="145"/>
      <c r="D294" s="145"/>
      <c r="E294" s="145"/>
      <c r="F294" s="145"/>
      <c r="G294" s="145"/>
      <c r="H294" s="145"/>
      <c r="I294" s="145"/>
      <c r="J294" s="14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row>
    <row r="295" spans="1:133">
      <c r="A295" s="145"/>
      <c r="B295" s="145"/>
      <c r="C295" s="145"/>
      <c r="D295" s="145"/>
      <c r="E295" s="145"/>
      <c r="F295" s="145"/>
      <c r="G295" s="145"/>
      <c r="H295" s="145"/>
      <c r="I295" s="145"/>
      <c r="J295" s="14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row>
    <row r="296" spans="1:133">
      <c r="A296" s="145"/>
      <c r="B296" s="145"/>
      <c r="C296" s="145"/>
      <c r="D296" s="145"/>
      <c r="E296" s="145"/>
      <c r="F296" s="145"/>
      <c r="G296" s="145"/>
      <c r="H296" s="145"/>
      <c r="I296" s="145"/>
      <c r="J296" s="142"/>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row>
    <row r="297" spans="1:133">
      <c r="A297" s="145"/>
      <c r="B297" s="145"/>
      <c r="C297" s="145"/>
      <c r="D297" s="145"/>
      <c r="E297" s="145"/>
      <c r="F297" s="145"/>
      <c r="G297" s="145"/>
      <c r="H297" s="145"/>
      <c r="I297" s="145"/>
      <c r="J297" s="14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row>
    <row r="298" spans="1:133">
      <c r="A298" s="145"/>
      <c r="B298" s="145"/>
      <c r="C298" s="145"/>
      <c r="D298" s="145"/>
      <c r="E298" s="145"/>
      <c r="F298" s="145"/>
      <c r="G298" s="145"/>
      <c r="H298" s="145"/>
      <c r="I298" s="145"/>
      <c r="J298" s="142"/>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row>
    <row r="299" spans="1:133">
      <c r="A299" s="145"/>
      <c r="B299" s="145"/>
      <c r="C299" s="145"/>
      <c r="D299" s="145"/>
      <c r="E299" s="145"/>
      <c r="F299" s="145"/>
      <c r="G299" s="145"/>
      <c r="H299" s="145"/>
      <c r="I299" s="145"/>
      <c r="J299" s="142"/>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row>
    <row r="300" spans="1:133">
      <c r="A300" s="145"/>
      <c r="B300" s="145"/>
      <c r="C300" s="145"/>
      <c r="D300" s="145"/>
      <c r="E300" s="145"/>
      <c r="F300" s="145"/>
      <c r="G300" s="145"/>
      <c r="H300" s="145"/>
      <c r="I300" s="145"/>
      <c r="J300" s="142"/>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row>
    <row r="301" spans="1:133">
      <c r="A301" s="145"/>
      <c r="B301" s="145"/>
      <c r="C301" s="145"/>
      <c r="D301" s="145"/>
      <c r="E301" s="145"/>
      <c r="F301" s="145"/>
      <c r="G301" s="145"/>
      <c r="H301" s="145"/>
      <c r="I301" s="145"/>
      <c r="J301" s="142"/>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row>
    <row r="302" spans="1:133">
      <c r="A302" s="145"/>
      <c r="B302" s="145"/>
      <c r="C302" s="145"/>
      <c r="D302" s="145"/>
      <c r="E302" s="145"/>
      <c r="F302" s="145"/>
      <c r="G302" s="145"/>
      <c r="H302" s="145"/>
      <c r="I302" s="145"/>
      <c r="J302" s="142"/>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row>
    <row r="303" spans="1:133">
      <c r="A303" s="145"/>
      <c r="B303" s="145"/>
      <c r="C303" s="145"/>
      <c r="D303" s="145"/>
      <c r="E303" s="145"/>
      <c r="F303" s="145"/>
      <c r="G303" s="145"/>
      <c r="H303" s="145"/>
      <c r="I303" s="145"/>
      <c r="J303" s="142"/>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row>
    <row r="304" spans="1:133">
      <c r="A304" s="145"/>
      <c r="B304" s="145"/>
      <c r="C304" s="145"/>
      <c r="D304" s="145"/>
      <c r="E304" s="145"/>
      <c r="F304" s="145"/>
      <c r="G304" s="145"/>
      <c r="H304" s="145"/>
      <c r="I304" s="145"/>
      <c r="J304" s="142"/>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row>
    <row r="305" spans="1:133">
      <c r="A305" s="145"/>
      <c r="B305" s="145"/>
      <c r="C305" s="145"/>
      <c r="D305" s="145"/>
      <c r="E305" s="145"/>
      <c r="F305" s="145"/>
      <c r="G305" s="145"/>
      <c r="H305" s="145"/>
      <c r="I305" s="145"/>
      <c r="J305" s="142"/>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row>
    <row r="306" spans="1:133">
      <c r="A306" s="145"/>
      <c r="B306" s="145"/>
      <c r="C306" s="145"/>
      <c r="D306" s="145"/>
      <c r="E306" s="145"/>
      <c r="F306" s="145"/>
      <c r="G306" s="145"/>
      <c r="H306" s="145"/>
      <c r="I306" s="145"/>
      <c r="J306" s="142"/>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row>
    <row r="307" spans="1:133">
      <c r="A307" s="145"/>
      <c r="B307" s="145"/>
      <c r="C307" s="145"/>
      <c r="D307" s="145"/>
      <c r="E307" s="145"/>
      <c r="F307" s="145"/>
      <c r="G307" s="145"/>
      <c r="H307" s="145"/>
      <c r="I307" s="145"/>
      <c r="J307" s="142"/>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row>
    <row r="308" spans="1:133">
      <c r="A308" s="145"/>
      <c r="B308" s="145"/>
      <c r="C308" s="145"/>
      <c r="D308" s="145"/>
      <c r="E308" s="145"/>
      <c r="F308" s="145"/>
      <c r="G308" s="145"/>
      <c r="H308" s="145"/>
      <c r="I308" s="145"/>
      <c r="J308" s="142"/>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row>
    <row r="309" spans="1:133">
      <c r="A309" s="145"/>
      <c r="B309" s="145"/>
      <c r="C309" s="145"/>
      <c r="D309" s="145"/>
      <c r="E309" s="145"/>
      <c r="F309" s="145"/>
      <c r="G309" s="145"/>
      <c r="H309" s="145"/>
      <c r="I309" s="145"/>
      <c r="J309" s="14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row>
    <row r="310" spans="1:133">
      <c r="A310" s="145"/>
      <c r="B310" s="145"/>
      <c r="C310" s="145"/>
      <c r="D310" s="145"/>
      <c r="E310" s="145"/>
      <c r="F310" s="145"/>
      <c r="G310" s="145"/>
      <c r="H310" s="145"/>
      <c r="I310" s="145"/>
      <c r="J310" s="14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row>
    <row r="311" spans="1:133">
      <c r="A311" s="145"/>
      <c r="B311" s="145"/>
      <c r="C311" s="145"/>
      <c r="D311" s="145"/>
      <c r="E311" s="145"/>
      <c r="F311" s="145"/>
      <c r="G311" s="145"/>
      <c r="H311" s="145"/>
      <c r="I311" s="145"/>
      <c r="J311" s="142"/>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row>
    <row r="312" spans="1:133">
      <c r="A312" s="145"/>
      <c r="B312" s="145"/>
      <c r="C312" s="145"/>
      <c r="D312" s="145"/>
      <c r="E312" s="145"/>
      <c r="F312" s="145"/>
      <c r="G312" s="145"/>
      <c r="H312" s="145"/>
      <c r="I312" s="145"/>
      <c r="J312" s="142"/>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row>
    <row r="313" spans="1:133">
      <c r="A313" s="145"/>
      <c r="B313" s="145"/>
      <c r="C313" s="145"/>
      <c r="D313" s="145"/>
      <c r="E313" s="145"/>
      <c r="F313" s="145"/>
      <c r="G313" s="145"/>
      <c r="H313" s="145"/>
      <c r="I313" s="145"/>
      <c r="J313" s="14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row>
    <row r="314" spans="1:133">
      <c r="A314" s="145"/>
      <c r="B314" s="145"/>
      <c r="C314" s="145"/>
      <c r="D314" s="145"/>
      <c r="E314" s="145"/>
      <c r="F314" s="145"/>
      <c r="G314" s="145"/>
      <c r="H314" s="145"/>
      <c r="I314" s="145"/>
      <c r="J314" s="14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row>
    <row r="315" spans="1:133">
      <c r="A315" s="145"/>
      <c r="B315" s="145"/>
      <c r="C315" s="145"/>
      <c r="D315" s="145"/>
      <c r="E315" s="145"/>
      <c r="F315" s="145"/>
      <c r="G315" s="145"/>
      <c r="H315" s="145"/>
      <c r="I315" s="145"/>
      <c r="J315" s="142"/>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row>
    <row r="316" spans="1:133">
      <c r="A316" s="145"/>
      <c r="B316" s="145"/>
      <c r="C316" s="145"/>
      <c r="D316" s="145"/>
      <c r="E316" s="145"/>
      <c r="F316" s="145"/>
      <c r="G316" s="145"/>
      <c r="H316" s="145"/>
      <c r="I316" s="145"/>
      <c r="J316" s="142"/>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row>
    <row r="317" spans="1:133">
      <c r="A317" s="145"/>
      <c r="B317" s="145"/>
      <c r="C317" s="145"/>
      <c r="D317" s="145"/>
      <c r="E317" s="145"/>
      <c r="F317" s="145"/>
      <c r="G317" s="145"/>
      <c r="H317" s="145"/>
      <c r="I317" s="145"/>
      <c r="J317" s="142"/>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row>
    <row r="318" spans="1:133">
      <c r="A318" s="145"/>
      <c r="B318" s="145"/>
      <c r="C318" s="145"/>
      <c r="D318" s="145"/>
      <c r="E318" s="145"/>
      <c r="F318" s="145"/>
      <c r="G318" s="145"/>
      <c r="H318" s="145"/>
      <c r="I318" s="145"/>
      <c r="J318" s="142"/>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row>
    <row r="319" spans="1:133">
      <c r="A319" s="145"/>
      <c r="B319" s="145"/>
      <c r="C319" s="145"/>
      <c r="D319" s="145"/>
      <c r="E319" s="145"/>
      <c r="F319" s="145"/>
      <c r="G319" s="145"/>
      <c r="H319" s="145"/>
      <c r="I319" s="145"/>
      <c r="J319" s="142"/>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row>
    <row r="320" spans="1:133">
      <c r="A320" s="145"/>
      <c r="B320" s="145"/>
      <c r="C320" s="145"/>
      <c r="D320" s="145"/>
      <c r="E320" s="145"/>
      <c r="F320" s="145"/>
      <c r="G320" s="145"/>
      <c r="H320" s="145"/>
      <c r="I320" s="145"/>
      <c r="J320" s="142"/>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row>
    <row r="321" spans="1:133">
      <c r="A321" s="145"/>
      <c r="B321" s="145"/>
      <c r="C321" s="145"/>
      <c r="D321" s="145"/>
      <c r="E321" s="145"/>
      <c r="F321" s="145"/>
      <c r="G321" s="145"/>
      <c r="H321" s="145"/>
      <c r="I321" s="145"/>
      <c r="J321" s="142"/>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row>
    <row r="322" spans="1:133">
      <c r="A322" s="145"/>
      <c r="B322" s="145"/>
      <c r="C322" s="145"/>
      <c r="D322" s="145"/>
      <c r="E322" s="145"/>
      <c r="F322" s="145"/>
      <c r="G322" s="145"/>
      <c r="H322" s="145"/>
      <c r="I322" s="145"/>
      <c r="J322" s="142"/>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row>
    <row r="323" spans="1:133">
      <c r="A323" s="145"/>
      <c r="B323" s="145"/>
      <c r="C323" s="145"/>
      <c r="D323" s="145"/>
      <c r="E323" s="145"/>
      <c r="F323" s="145"/>
      <c r="G323" s="145"/>
      <c r="H323" s="145"/>
      <c r="I323" s="145"/>
      <c r="J323" s="142"/>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row>
    <row r="324" spans="1:133">
      <c r="A324" s="145"/>
      <c r="B324" s="145"/>
      <c r="C324" s="145"/>
      <c r="D324" s="145"/>
      <c r="E324" s="145"/>
      <c r="F324" s="145"/>
      <c r="G324" s="145"/>
      <c r="H324" s="145"/>
      <c r="I324" s="145"/>
      <c r="J324" s="142"/>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row>
    <row r="325" spans="1:133">
      <c r="A325" s="145"/>
      <c r="B325" s="145"/>
      <c r="C325" s="145"/>
      <c r="D325" s="145"/>
      <c r="E325" s="145"/>
      <c r="F325" s="145"/>
      <c r="G325" s="145"/>
      <c r="H325" s="145"/>
      <c r="I325" s="145"/>
      <c r="J325" s="142"/>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row>
    <row r="326" spans="1:133">
      <c r="A326" s="145"/>
      <c r="B326" s="145"/>
      <c r="C326" s="145"/>
      <c r="D326" s="145"/>
      <c r="E326" s="145"/>
      <c r="F326" s="145"/>
      <c r="G326" s="145"/>
      <c r="H326" s="145"/>
      <c r="I326" s="145"/>
      <c r="J326" s="142"/>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row>
    <row r="327" spans="1:133">
      <c r="A327" s="145"/>
      <c r="B327" s="145"/>
      <c r="C327" s="145"/>
      <c r="D327" s="145"/>
      <c r="E327" s="145"/>
      <c r="F327" s="145"/>
      <c r="G327" s="145"/>
      <c r="H327" s="145"/>
      <c r="I327" s="145"/>
      <c r="J327" s="142"/>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row>
    <row r="328" spans="1:133">
      <c r="A328" s="145"/>
      <c r="B328" s="145"/>
      <c r="C328" s="145"/>
      <c r="D328" s="145"/>
      <c r="E328" s="145"/>
      <c r="F328" s="145"/>
      <c r="G328" s="145"/>
      <c r="H328" s="145"/>
      <c r="I328" s="145"/>
      <c r="J328" s="142"/>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row>
    <row r="329" spans="1:133">
      <c r="A329" s="145"/>
      <c r="B329" s="145"/>
      <c r="C329" s="145"/>
      <c r="D329" s="145"/>
      <c r="E329" s="145"/>
      <c r="F329" s="145"/>
      <c r="G329" s="145"/>
      <c r="H329" s="145"/>
      <c r="I329" s="145"/>
      <c r="J329" s="142"/>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row>
    <row r="330" spans="1:133">
      <c r="A330" s="145"/>
      <c r="B330" s="145"/>
      <c r="C330" s="145"/>
      <c r="D330" s="145"/>
      <c r="E330" s="145"/>
      <c r="F330" s="145"/>
      <c r="G330" s="145"/>
      <c r="H330" s="145"/>
      <c r="I330" s="145"/>
      <c r="J330" s="142"/>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row>
    <row r="331" spans="1:133">
      <c r="A331" s="145"/>
      <c r="B331" s="145"/>
      <c r="C331" s="145"/>
      <c r="D331" s="145"/>
      <c r="E331" s="145"/>
      <c r="F331" s="145"/>
      <c r="G331" s="145"/>
      <c r="H331" s="145"/>
      <c r="I331" s="145"/>
      <c r="J331" s="142"/>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row>
    <row r="332" spans="1:133">
      <c r="A332" s="145"/>
      <c r="B332" s="145"/>
      <c r="C332" s="145"/>
      <c r="D332" s="145"/>
      <c r="E332" s="145"/>
      <c r="F332" s="145"/>
      <c r="G332" s="145"/>
      <c r="H332" s="145"/>
      <c r="I332" s="145"/>
      <c r="J332" s="142"/>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row>
    <row r="333" spans="1:133">
      <c r="A333" s="145"/>
      <c r="B333" s="145"/>
      <c r="C333" s="145"/>
      <c r="D333" s="145"/>
      <c r="E333" s="145"/>
      <c r="F333" s="145"/>
      <c r="G333" s="145"/>
      <c r="H333" s="145"/>
      <c r="I333" s="145"/>
      <c r="J333" s="142"/>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row>
    <row r="334" spans="1:133">
      <c r="A334" s="145"/>
      <c r="B334" s="145"/>
      <c r="C334" s="145"/>
      <c r="D334" s="145"/>
      <c r="E334" s="145"/>
      <c r="F334" s="145"/>
      <c r="G334" s="145"/>
      <c r="H334" s="145"/>
      <c r="I334" s="145"/>
      <c r="J334" s="142"/>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row>
    <row r="335" spans="1:133">
      <c r="A335" s="145"/>
      <c r="B335" s="145"/>
      <c r="C335" s="145"/>
      <c r="D335" s="145"/>
      <c r="E335" s="145"/>
      <c r="F335" s="145"/>
      <c r="G335" s="145"/>
      <c r="H335" s="145"/>
      <c r="I335" s="145"/>
      <c r="J335" s="142"/>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row>
    <row r="336" spans="1:133">
      <c r="A336" s="145"/>
      <c r="B336" s="145"/>
      <c r="C336" s="145"/>
      <c r="D336" s="145"/>
      <c r="E336" s="145"/>
      <c r="F336" s="145"/>
      <c r="G336" s="145"/>
      <c r="H336" s="145"/>
      <c r="I336" s="145"/>
      <c r="J336" s="142"/>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row>
    <row r="337" spans="1:133">
      <c r="A337" s="145"/>
      <c r="B337" s="145"/>
      <c r="C337" s="145"/>
      <c r="D337" s="145"/>
      <c r="E337" s="145"/>
      <c r="F337" s="145"/>
      <c r="G337" s="145"/>
      <c r="H337" s="145"/>
      <c r="I337" s="145"/>
      <c r="J337" s="142"/>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row>
    <row r="338" spans="1:133">
      <c r="A338" s="145"/>
      <c r="B338" s="145"/>
      <c r="C338" s="145"/>
      <c r="D338" s="145"/>
      <c r="E338" s="145"/>
      <c r="F338" s="145"/>
      <c r="G338" s="145"/>
      <c r="H338" s="145"/>
      <c r="I338" s="145"/>
      <c r="J338" s="142"/>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row>
    <row r="339" spans="1:133">
      <c r="A339" s="145"/>
      <c r="B339" s="145"/>
      <c r="C339" s="145"/>
      <c r="D339" s="145"/>
      <c r="E339" s="145"/>
      <c r="F339" s="145"/>
      <c r="G339" s="145"/>
      <c r="H339" s="145"/>
      <c r="I339" s="145"/>
      <c r="J339" s="142"/>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row>
    <row r="340" spans="1:133">
      <c r="A340" s="145"/>
      <c r="B340" s="145"/>
      <c r="C340" s="145"/>
      <c r="D340" s="145"/>
      <c r="E340" s="145"/>
      <c r="F340" s="145"/>
      <c r="G340" s="145"/>
      <c r="H340" s="145"/>
      <c r="I340" s="145"/>
      <c r="J340" s="142"/>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row>
    <row r="341" spans="1:133">
      <c r="A341" s="145"/>
      <c r="B341" s="145"/>
      <c r="C341" s="145"/>
      <c r="D341" s="145"/>
      <c r="E341" s="145"/>
      <c r="F341" s="145"/>
      <c r="G341" s="145"/>
      <c r="H341" s="145"/>
      <c r="I341" s="145"/>
      <c r="J341" s="142"/>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row>
    <row r="342" spans="1:133">
      <c r="A342" s="145"/>
      <c r="B342" s="145"/>
      <c r="C342" s="145"/>
      <c r="D342" s="145"/>
      <c r="E342" s="145"/>
      <c r="F342" s="145"/>
      <c r="G342" s="145"/>
      <c r="H342" s="145"/>
      <c r="I342" s="145"/>
      <c r="J342" s="142"/>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row>
    <row r="343" spans="1:133">
      <c r="A343" s="145"/>
      <c r="B343" s="145"/>
      <c r="C343" s="145"/>
      <c r="D343" s="145"/>
      <c r="E343" s="145"/>
      <c r="F343" s="145"/>
      <c r="G343" s="145"/>
      <c r="H343" s="145"/>
      <c r="I343" s="145"/>
      <c r="J343" s="142"/>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row>
    <row r="344" spans="1:133">
      <c r="A344" s="145"/>
      <c r="B344" s="145"/>
      <c r="C344" s="145"/>
      <c r="D344" s="145"/>
      <c r="E344" s="145"/>
      <c r="F344" s="145"/>
      <c r="G344" s="145"/>
      <c r="H344" s="145"/>
      <c r="I344" s="145"/>
      <c r="J344" s="142"/>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row>
    <row r="345" spans="1:133">
      <c r="A345" s="145"/>
      <c r="B345" s="145"/>
      <c r="C345" s="145"/>
      <c r="D345" s="145"/>
      <c r="E345" s="145"/>
      <c r="F345" s="145"/>
      <c r="G345" s="145"/>
      <c r="H345" s="145"/>
      <c r="I345" s="145"/>
      <c r="J345" s="142"/>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row>
    <row r="346" spans="1:133">
      <c r="A346" s="145"/>
      <c r="B346" s="145"/>
      <c r="C346" s="145"/>
      <c r="D346" s="145"/>
      <c r="E346" s="145"/>
      <c r="F346" s="145"/>
      <c r="G346" s="145"/>
      <c r="H346" s="145"/>
      <c r="I346" s="145"/>
      <c r="J346" s="142"/>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row>
    <row r="347" spans="1:133">
      <c r="A347" s="145"/>
      <c r="B347" s="145"/>
      <c r="C347" s="145"/>
      <c r="D347" s="145"/>
      <c r="E347" s="145"/>
      <c r="F347" s="145"/>
      <c r="G347" s="145"/>
      <c r="H347" s="145"/>
      <c r="I347" s="145"/>
      <c r="J347" s="142"/>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row>
    <row r="348" spans="1:133">
      <c r="A348" s="145"/>
      <c r="B348" s="145"/>
      <c r="C348" s="145"/>
      <c r="D348" s="145"/>
      <c r="E348" s="145"/>
      <c r="F348" s="145"/>
      <c r="G348" s="145"/>
      <c r="H348" s="145"/>
      <c r="I348" s="145"/>
      <c r="J348" s="142"/>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row>
    <row r="349" spans="1:133">
      <c r="A349" s="145"/>
      <c r="B349" s="145"/>
      <c r="C349" s="145"/>
      <c r="D349" s="145"/>
      <c r="E349" s="145"/>
      <c r="F349" s="145"/>
      <c r="G349" s="145"/>
      <c r="H349" s="145"/>
      <c r="I349" s="145"/>
      <c r="J349" s="142"/>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row>
    <row r="350" spans="1:133">
      <c r="A350" s="145"/>
      <c r="B350" s="145"/>
      <c r="C350" s="145"/>
      <c r="D350" s="145"/>
      <c r="E350" s="145"/>
      <c r="F350" s="145"/>
      <c r="G350" s="145"/>
      <c r="H350" s="145"/>
      <c r="I350" s="145"/>
      <c r="J350" s="142"/>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row>
    <row r="351" spans="1:133">
      <c r="A351" s="145"/>
      <c r="B351" s="145"/>
      <c r="C351" s="145"/>
      <c r="D351" s="145"/>
      <c r="E351" s="145"/>
      <c r="F351" s="145"/>
      <c r="G351" s="145"/>
      <c r="H351" s="145"/>
      <c r="I351" s="145"/>
      <c r="J351" s="142"/>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row>
    <row r="352" spans="1:133">
      <c r="A352" s="145"/>
      <c r="B352" s="145"/>
      <c r="C352" s="145"/>
      <c r="D352" s="145"/>
      <c r="E352" s="145"/>
      <c r="F352" s="145"/>
      <c r="G352" s="145"/>
      <c r="H352" s="145"/>
      <c r="I352" s="145"/>
      <c r="J352" s="142"/>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row>
    <row r="353" spans="1:133">
      <c r="A353" s="145"/>
      <c r="B353" s="145"/>
      <c r="C353" s="145"/>
      <c r="D353" s="145"/>
      <c r="E353" s="145"/>
      <c r="F353" s="145"/>
      <c r="G353" s="145"/>
      <c r="H353" s="145"/>
      <c r="I353" s="145"/>
      <c r="J353" s="142"/>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row>
    <row r="354" spans="1:133">
      <c r="A354" s="145"/>
      <c r="B354" s="145"/>
      <c r="C354" s="145"/>
      <c r="D354" s="145"/>
      <c r="E354" s="145"/>
      <c r="F354" s="145"/>
      <c r="G354" s="145"/>
      <c r="H354" s="145"/>
      <c r="I354" s="145"/>
      <c r="J354" s="142"/>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row>
    <row r="355" spans="1:133">
      <c r="A355" s="145"/>
      <c r="B355" s="145"/>
      <c r="C355" s="145"/>
      <c r="D355" s="145"/>
      <c r="E355" s="145"/>
      <c r="F355" s="145"/>
      <c r="G355" s="145"/>
      <c r="H355" s="145"/>
      <c r="I355" s="145"/>
      <c r="J355" s="14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row>
    <row r="356" spans="1:133">
      <c r="A356" s="145"/>
      <c r="B356" s="145"/>
      <c r="C356" s="145"/>
      <c r="D356" s="145"/>
      <c r="E356" s="145"/>
      <c r="F356" s="145"/>
      <c r="G356" s="145"/>
      <c r="H356" s="145"/>
      <c r="I356" s="145"/>
      <c r="J356" s="14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row>
    <row r="357" spans="1:133">
      <c r="A357" s="145"/>
      <c r="B357" s="145"/>
      <c r="C357" s="145"/>
      <c r="D357" s="145"/>
      <c r="E357" s="145"/>
      <c r="F357" s="145"/>
      <c r="G357" s="145"/>
      <c r="H357" s="145"/>
      <c r="I357" s="145"/>
      <c r="J357" s="14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row>
    <row r="358" spans="1:133">
      <c r="A358" s="145"/>
      <c r="B358" s="145"/>
      <c r="C358" s="145"/>
      <c r="D358" s="145"/>
      <c r="E358" s="145"/>
      <c r="F358" s="145"/>
      <c r="G358" s="145"/>
      <c r="H358" s="145"/>
      <c r="I358" s="145"/>
      <c r="J358" s="142"/>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row>
    <row r="359" spans="1:133">
      <c r="A359" s="145"/>
      <c r="B359" s="145"/>
      <c r="C359" s="145"/>
      <c r="D359" s="145"/>
      <c r="E359" s="145"/>
      <c r="F359" s="145"/>
      <c r="G359" s="145"/>
      <c r="H359" s="145"/>
      <c r="I359" s="145"/>
      <c r="J359" s="14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row>
    <row r="360" spans="1:133">
      <c r="A360" s="145"/>
      <c r="B360" s="145"/>
      <c r="C360" s="145"/>
      <c r="D360" s="145"/>
      <c r="E360" s="145"/>
      <c r="F360" s="145"/>
      <c r="G360" s="145"/>
      <c r="H360" s="145"/>
      <c r="I360" s="145"/>
      <c r="J360" s="142"/>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row>
    <row r="361" spans="1:133">
      <c r="A361" s="145"/>
      <c r="B361" s="145"/>
      <c r="C361" s="145"/>
      <c r="D361" s="145"/>
      <c r="E361" s="145"/>
      <c r="F361" s="145"/>
      <c r="G361" s="145"/>
      <c r="H361" s="145"/>
      <c r="I361" s="145"/>
      <c r="J361" s="142"/>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row>
    <row r="362" spans="1:133">
      <c r="A362" s="145"/>
      <c r="B362" s="145"/>
      <c r="C362" s="145"/>
      <c r="D362" s="145"/>
      <c r="E362" s="145"/>
      <c r="F362" s="145"/>
      <c r="G362" s="145"/>
      <c r="H362" s="145"/>
      <c r="I362" s="145"/>
      <c r="J362" s="142"/>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row>
    <row r="363" spans="1:133">
      <c r="A363" s="145"/>
      <c r="B363" s="145"/>
      <c r="C363" s="145"/>
      <c r="D363" s="145"/>
      <c r="E363" s="145"/>
      <c r="F363" s="145"/>
      <c r="G363" s="145"/>
      <c r="H363" s="145"/>
      <c r="I363" s="145"/>
      <c r="J363" s="142"/>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row>
    <row r="364" spans="1:133">
      <c r="A364" s="145"/>
      <c r="B364" s="145"/>
      <c r="C364" s="145"/>
      <c r="D364" s="145"/>
      <c r="E364" s="145"/>
      <c r="F364" s="145"/>
      <c r="G364" s="145"/>
      <c r="H364" s="145"/>
      <c r="I364" s="145"/>
      <c r="J364" s="142"/>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row>
    <row r="365" spans="1:133">
      <c r="A365" s="145"/>
      <c r="B365" s="145"/>
      <c r="C365" s="145"/>
      <c r="D365" s="145"/>
      <c r="E365" s="145"/>
      <c r="F365" s="145"/>
      <c r="G365" s="145"/>
      <c r="H365" s="145"/>
      <c r="I365" s="145"/>
      <c r="J365" s="142"/>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row>
    <row r="366" spans="1:133">
      <c r="A366" s="145"/>
      <c r="B366" s="145"/>
      <c r="C366" s="145"/>
      <c r="D366" s="145"/>
      <c r="E366" s="145"/>
      <c r="F366" s="145"/>
      <c r="G366" s="145"/>
      <c r="H366" s="145"/>
      <c r="I366" s="145"/>
      <c r="J366" s="142"/>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row>
    <row r="367" spans="1:133">
      <c r="A367" s="145"/>
      <c r="B367" s="145"/>
      <c r="C367" s="145"/>
      <c r="D367" s="145"/>
      <c r="E367" s="145"/>
      <c r="F367" s="145"/>
      <c r="G367" s="145"/>
      <c r="H367" s="145"/>
      <c r="I367" s="145"/>
      <c r="J367" s="142"/>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row>
    <row r="368" spans="1:133">
      <c r="A368" s="145"/>
      <c r="B368" s="145"/>
      <c r="C368" s="145"/>
      <c r="D368" s="145"/>
      <c r="E368" s="145"/>
      <c r="F368" s="145"/>
      <c r="G368" s="145"/>
      <c r="H368" s="145"/>
      <c r="I368" s="145"/>
      <c r="J368" s="142"/>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row>
    <row r="369" spans="1:133">
      <c r="A369" s="145"/>
      <c r="B369" s="145"/>
      <c r="C369" s="145"/>
      <c r="D369" s="145"/>
      <c r="E369" s="145"/>
      <c r="F369" s="145"/>
      <c r="G369" s="145"/>
      <c r="H369" s="145"/>
      <c r="I369" s="145"/>
      <c r="J369" s="142"/>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row>
    <row r="370" spans="1:133">
      <c r="A370" s="145"/>
      <c r="B370" s="145"/>
      <c r="C370" s="145"/>
      <c r="D370" s="145"/>
      <c r="E370" s="145"/>
      <c r="F370" s="145"/>
      <c r="G370" s="145"/>
      <c r="H370" s="145"/>
      <c r="I370" s="145"/>
      <c r="J370" s="142"/>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row>
    <row r="371" spans="1:133">
      <c r="A371" s="145"/>
      <c r="B371" s="145"/>
      <c r="C371" s="145"/>
      <c r="D371" s="145"/>
      <c r="E371" s="145"/>
      <c r="F371" s="145"/>
      <c r="G371" s="145"/>
      <c r="H371" s="145"/>
      <c r="I371" s="145"/>
      <c r="J371" s="142"/>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row>
    <row r="372" spans="1:133">
      <c r="A372" s="145"/>
      <c r="B372" s="145"/>
      <c r="C372" s="145"/>
      <c r="D372" s="145"/>
      <c r="E372" s="145"/>
      <c r="F372" s="145"/>
      <c r="G372" s="145"/>
      <c r="H372" s="145"/>
      <c r="I372" s="145"/>
      <c r="J372" s="142"/>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row>
    <row r="373" spans="1:133">
      <c r="A373" s="145"/>
      <c r="B373" s="145"/>
      <c r="C373" s="145"/>
      <c r="D373" s="145"/>
      <c r="E373" s="145"/>
      <c r="F373" s="145"/>
      <c r="G373" s="145"/>
      <c r="H373" s="145"/>
      <c r="I373" s="145"/>
      <c r="J373" s="142"/>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row>
    <row r="374" spans="1:133">
      <c r="A374" s="145"/>
      <c r="B374" s="145"/>
      <c r="C374" s="145"/>
      <c r="D374" s="145"/>
      <c r="E374" s="145"/>
      <c r="F374" s="145"/>
      <c r="G374" s="145"/>
      <c r="H374" s="145"/>
      <c r="I374" s="145"/>
      <c r="J374" s="142"/>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row>
    <row r="375" spans="1:133">
      <c r="A375" s="145"/>
      <c r="B375" s="145"/>
      <c r="C375" s="145"/>
      <c r="D375" s="145"/>
      <c r="E375" s="145"/>
      <c r="F375" s="145"/>
      <c r="G375" s="145"/>
      <c r="H375" s="145"/>
      <c r="I375" s="145"/>
      <c r="J375" s="142"/>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row>
    <row r="376" spans="1:133">
      <c r="A376" s="145"/>
      <c r="B376" s="145"/>
      <c r="C376" s="145"/>
      <c r="D376" s="145"/>
      <c r="E376" s="145"/>
      <c r="F376" s="145"/>
      <c r="G376" s="145"/>
      <c r="H376" s="145"/>
      <c r="I376" s="145"/>
      <c r="J376" s="142"/>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row>
    <row r="377" spans="1:133">
      <c r="A377" s="145"/>
      <c r="B377" s="145"/>
      <c r="C377" s="145"/>
      <c r="D377" s="145"/>
      <c r="E377" s="145"/>
      <c r="F377" s="145"/>
      <c r="G377" s="145"/>
      <c r="H377" s="145"/>
      <c r="I377" s="145"/>
      <c r="J377" s="142"/>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row>
    <row r="378" spans="1:133">
      <c r="A378" s="145"/>
      <c r="B378" s="145"/>
      <c r="C378" s="145"/>
      <c r="D378" s="145"/>
      <c r="E378" s="145"/>
      <c r="F378" s="145"/>
      <c r="G378" s="145"/>
      <c r="H378" s="145"/>
      <c r="I378" s="145"/>
      <c r="J378" s="142"/>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row>
    <row r="379" spans="1:133">
      <c r="A379" s="145"/>
      <c r="B379" s="145"/>
      <c r="C379" s="145"/>
      <c r="D379" s="145"/>
      <c r="E379" s="145"/>
      <c r="F379" s="145"/>
      <c r="G379" s="145"/>
      <c r="H379" s="145"/>
      <c r="I379" s="145"/>
      <c r="J379" s="142"/>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row>
    <row r="380" spans="1:133">
      <c r="A380" s="145"/>
      <c r="B380" s="145"/>
      <c r="C380" s="145"/>
      <c r="D380" s="145"/>
      <c r="E380" s="145"/>
      <c r="F380" s="145"/>
      <c r="G380" s="145"/>
      <c r="H380" s="145"/>
      <c r="I380" s="145"/>
      <c r="J380" s="142"/>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row>
    <row r="381" spans="1:133">
      <c r="A381" s="145"/>
      <c r="B381" s="145"/>
      <c r="C381" s="145"/>
      <c r="D381" s="145"/>
      <c r="E381" s="145"/>
      <c r="F381" s="145"/>
      <c r="G381" s="145"/>
      <c r="H381" s="145"/>
      <c r="I381" s="145"/>
      <c r="J381" s="142"/>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row>
    <row r="382" spans="1:133">
      <c r="A382" s="145"/>
      <c r="B382" s="145"/>
      <c r="C382" s="145"/>
      <c r="D382" s="145"/>
      <c r="E382" s="145"/>
      <c r="F382" s="145"/>
      <c r="G382" s="145"/>
      <c r="H382" s="145"/>
      <c r="I382" s="145"/>
      <c r="J382" s="142"/>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row>
    <row r="383" spans="1:133">
      <c r="A383" s="145"/>
      <c r="B383" s="145"/>
      <c r="C383" s="145"/>
      <c r="D383" s="145"/>
      <c r="E383" s="145"/>
      <c r="F383" s="145"/>
      <c r="G383" s="145"/>
      <c r="H383" s="145"/>
      <c r="I383" s="145"/>
      <c r="J383" s="142"/>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row>
    <row r="384" spans="1:133">
      <c r="A384" s="145"/>
      <c r="B384" s="145"/>
      <c r="C384" s="145"/>
      <c r="D384" s="145"/>
      <c r="E384" s="145"/>
      <c r="F384" s="145"/>
      <c r="G384" s="145"/>
      <c r="H384" s="145"/>
      <c r="I384" s="145"/>
      <c r="J384" s="142"/>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row>
    <row r="385" spans="1:133">
      <c r="A385" s="145"/>
      <c r="B385" s="145"/>
      <c r="C385" s="145"/>
      <c r="D385" s="145"/>
      <c r="E385" s="145"/>
      <c r="F385" s="145"/>
      <c r="G385" s="145"/>
      <c r="H385" s="145"/>
      <c r="I385" s="145"/>
      <c r="J385" s="142"/>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row>
    <row r="386" spans="1:133">
      <c r="A386" s="145"/>
      <c r="B386" s="145"/>
      <c r="C386" s="145"/>
      <c r="D386" s="145"/>
      <c r="E386" s="145"/>
      <c r="F386" s="145"/>
      <c r="G386" s="145"/>
      <c r="H386" s="145"/>
      <c r="I386" s="145"/>
      <c r="J386" s="142"/>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row>
    <row r="387" spans="1:133">
      <c r="A387" s="145"/>
      <c r="B387" s="145"/>
      <c r="C387" s="145"/>
      <c r="D387" s="145"/>
      <c r="E387" s="145"/>
      <c r="F387" s="145"/>
      <c r="G387" s="145"/>
      <c r="H387" s="145"/>
      <c r="I387" s="145"/>
      <c r="J387" s="142"/>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row>
    <row r="388" spans="1:133">
      <c r="A388" s="145"/>
      <c r="B388" s="145"/>
      <c r="C388" s="145"/>
      <c r="D388" s="145"/>
      <c r="E388" s="145"/>
      <c r="F388" s="145"/>
      <c r="G388" s="145"/>
      <c r="H388" s="145"/>
      <c r="I388" s="145"/>
      <c r="J388" s="142"/>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row>
    <row r="389" spans="1:133">
      <c r="A389" s="145"/>
      <c r="B389" s="145"/>
      <c r="C389" s="145"/>
      <c r="D389" s="145"/>
      <c r="E389" s="145"/>
      <c r="F389" s="145"/>
      <c r="G389" s="145"/>
      <c r="H389" s="145"/>
      <c r="I389" s="145"/>
      <c r="J389" s="142"/>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row>
    <row r="390" spans="1:133">
      <c r="A390" s="145"/>
      <c r="B390" s="145"/>
      <c r="C390" s="145"/>
      <c r="D390" s="145"/>
      <c r="E390" s="145"/>
      <c r="F390" s="145"/>
      <c r="G390" s="145"/>
      <c r="H390" s="145"/>
      <c r="I390" s="145"/>
      <c r="J390" s="142"/>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row>
    <row r="391" spans="1:133">
      <c r="A391" s="145"/>
      <c r="B391" s="145"/>
      <c r="C391" s="145"/>
      <c r="D391" s="145"/>
      <c r="E391" s="145"/>
      <c r="F391" s="145"/>
      <c r="G391" s="145"/>
      <c r="H391" s="145"/>
      <c r="I391" s="145"/>
      <c r="J391" s="14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row>
    <row r="392" spans="1:133">
      <c r="A392" s="145"/>
      <c r="B392" s="145"/>
      <c r="C392" s="145"/>
      <c r="D392" s="145"/>
      <c r="E392" s="145"/>
      <c r="F392" s="145"/>
      <c r="G392" s="145"/>
      <c r="H392" s="145"/>
      <c r="I392" s="145"/>
      <c r="J392" s="142"/>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row>
    <row r="393" spans="1:133">
      <c r="A393" s="145"/>
      <c r="B393" s="145"/>
      <c r="C393" s="145"/>
      <c r="D393" s="145"/>
      <c r="E393" s="145"/>
      <c r="F393" s="145"/>
      <c r="G393" s="145"/>
      <c r="H393" s="145"/>
      <c r="I393" s="145"/>
      <c r="J393" s="142"/>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row>
    <row r="394" spans="1:133">
      <c r="A394" s="145"/>
      <c r="B394" s="145"/>
      <c r="C394" s="145"/>
      <c r="D394" s="145"/>
      <c r="E394" s="145"/>
      <c r="F394" s="145"/>
      <c r="G394" s="145"/>
      <c r="H394" s="145"/>
      <c r="I394" s="145"/>
      <c r="J394" s="142"/>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row>
    <row r="395" spans="1:133">
      <c r="A395" s="145"/>
      <c r="B395" s="145"/>
      <c r="C395" s="145"/>
      <c r="D395" s="145"/>
      <c r="E395" s="145"/>
      <c r="F395" s="145"/>
      <c r="G395" s="145"/>
      <c r="H395" s="145"/>
      <c r="I395" s="145"/>
      <c r="J395" s="142"/>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row>
    <row r="396" spans="1:133">
      <c r="A396" s="145"/>
      <c r="B396" s="145"/>
      <c r="C396" s="145"/>
      <c r="D396" s="145"/>
      <c r="E396" s="145"/>
      <c r="F396" s="145"/>
      <c r="G396" s="145"/>
      <c r="H396" s="145"/>
      <c r="I396" s="145"/>
      <c r="J396" s="142"/>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row>
    <row r="397" spans="1:133">
      <c r="A397" s="145"/>
      <c r="B397" s="145"/>
      <c r="C397" s="145"/>
      <c r="D397" s="145"/>
      <c r="E397" s="145"/>
      <c r="F397" s="145"/>
      <c r="G397" s="145"/>
      <c r="H397" s="145"/>
      <c r="I397" s="145"/>
      <c r="J397" s="142"/>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row>
    <row r="398" spans="1:133">
      <c r="A398" s="145"/>
      <c r="B398" s="145"/>
      <c r="C398" s="145"/>
      <c r="D398" s="145"/>
      <c r="E398" s="145"/>
      <c r="F398" s="145"/>
      <c r="G398" s="145"/>
      <c r="H398" s="145"/>
      <c r="I398" s="145"/>
      <c r="J398" s="142"/>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row>
    <row r="399" spans="1:133">
      <c r="A399" s="145"/>
      <c r="B399" s="145"/>
      <c r="C399" s="145"/>
      <c r="D399" s="145"/>
      <c r="E399" s="145"/>
      <c r="F399" s="145"/>
      <c r="G399" s="145"/>
      <c r="H399" s="145"/>
      <c r="I399" s="145"/>
      <c r="J399" s="142"/>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row>
    <row r="400" spans="1:133">
      <c r="A400" s="145"/>
      <c r="B400" s="145"/>
      <c r="C400" s="145"/>
      <c r="D400" s="145"/>
      <c r="E400" s="145"/>
      <c r="F400" s="145"/>
      <c r="G400" s="145"/>
      <c r="H400" s="145"/>
      <c r="I400" s="145"/>
      <c r="J400" s="142"/>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row>
    <row r="401" spans="1:133">
      <c r="A401" s="145"/>
      <c r="B401" s="145"/>
      <c r="C401" s="145"/>
      <c r="D401" s="145"/>
      <c r="E401" s="145"/>
      <c r="F401" s="145"/>
      <c r="G401" s="145"/>
      <c r="H401" s="145"/>
      <c r="I401" s="145"/>
      <c r="J401" s="142"/>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row>
    <row r="402" spans="1:133">
      <c r="A402" s="145"/>
      <c r="B402" s="145"/>
      <c r="C402" s="145"/>
      <c r="D402" s="145"/>
      <c r="E402" s="145"/>
      <c r="F402" s="145"/>
      <c r="G402" s="145"/>
      <c r="H402" s="145"/>
      <c r="I402" s="145"/>
      <c r="J402" s="142"/>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row>
    <row r="403" spans="1:133">
      <c r="A403" s="145"/>
      <c r="B403" s="145"/>
      <c r="C403" s="145"/>
      <c r="D403" s="145"/>
      <c r="E403" s="145"/>
      <c r="F403" s="145"/>
      <c r="G403" s="145"/>
      <c r="H403" s="145"/>
      <c r="I403" s="145"/>
      <c r="J403" s="142"/>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row>
    <row r="404" spans="1:133">
      <c r="A404" s="145"/>
      <c r="B404" s="145"/>
      <c r="C404" s="145"/>
      <c r="D404" s="145"/>
      <c r="E404" s="145"/>
      <c r="F404" s="145"/>
      <c r="G404" s="145"/>
      <c r="H404" s="145"/>
      <c r="I404" s="145"/>
      <c r="J404" s="142"/>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row>
    <row r="405" spans="1:133">
      <c r="A405" s="145"/>
      <c r="B405" s="145"/>
      <c r="C405" s="145"/>
      <c r="D405" s="145"/>
      <c r="E405" s="145"/>
      <c r="F405" s="145"/>
      <c r="G405" s="145"/>
      <c r="H405" s="145"/>
      <c r="I405" s="145"/>
      <c r="J405" s="142"/>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row>
    <row r="406" spans="1:133">
      <c r="A406" s="145"/>
      <c r="B406" s="145"/>
      <c r="C406" s="145"/>
      <c r="D406" s="145"/>
      <c r="E406" s="145"/>
      <c r="F406" s="145"/>
      <c r="G406" s="145"/>
      <c r="H406" s="145"/>
      <c r="I406" s="145"/>
      <c r="J406" s="142"/>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row>
    <row r="407" spans="1:133">
      <c r="A407" s="145"/>
      <c r="B407" s="145"/>
      <c r="C407" s="145"/>
      <c r="D407" s="145"/>
      <c r="E407" s="145"/>
      <c r="F407" s="145"/>
      <c r="G407" s="145"/>
      <c r="H407" s="145"/>
      <c r="I407" s="145"/>
      <c r="J407" s="142"/>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row>
    <row r="408" spans="1:133">
      <c r="A408" s="145"/>
      <c r="B408" s="145"/>
      <c r="C408" s="145"/>
      <c r="D408" s="145"/>
      <c r="E408" s="145"/>
      <c r="F408" s="145"/>
      <c r="G408" s="145"/>
      <c r="H408" s="145"/>
      <c r="I408" s="145"/>
      <c r="J408" s="142"/>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row>
    <row r="409" spans="1:133">
      <c r="A409" s="145"/>
      <c r="B409" s="145"/>
      <c r="C409" s="145"/>
      <c r="D409" s="145"/>
      <c r="E409" s="145"/>
      <c r="F409" s="145"/>
      <c r="G409" s="145"/>
      <c r="H409" s="145"/>
      <c r="I409" s="145"/>
      <c r="J409" s="142"/>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row>
    <row r="410" spans="1:133">
      <c r="A410" s="145"/>
      <c r="B410" s="145"/>
      <c r="C410" s="145"/>
      <c r="D410" s="145"/>
      <c r="E410" s="145"/>
      <c r="F410" s="145"/>
      <c r="G410" s="145"/>
      <c r="H410" s="145"/>
      <c r="I410" s="145"/>
      <c r="J410" s="142"/>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row>
    <row r="411" spans="1:133">
      <c r="A411" s="145"/>
      <c r="B411" s="145"/>
      <c r="C411" s="145"/>
      <c r="D411" s="145"/>
      <c r="E411" s="145"/>
      <c r="F411" s="145"/>
      <c r="G411" s="145"/>
      <c r="H411" s="145"/>
      <c r="I411" s="145"/>
      <c r="J411" s="142"/>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row>
    <row r="412" spans="1:133">
      <c r="A412" s="145"/>
      <c r="B412" s="145"/>
      <c r="C412" s="145"/>
      <c r="D412" s="145"/>
      <c r="E412" s="145"/>
      <c r="F412" s="145"/>
      <c r="G412" s="145"/>
      <c r="H412" s="145"/>
      <c r="I412" s="145"/>
      <c r="J412" s="142"/>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row>
    <row r="413" spans="1:133">
      <c r="A413" s="145"/>
      <c r="B413" s="145"/>
      <c r="C413" s="145"/>
      <c r="D413" s="145"/>
      <c r="E413" s="145"/>
      <c r="F413" s="145"/>
      <c r="G413" s="145"/>
      <c r="H413" s="145"/>
      <c r="I413" s="145"/>
      <c r="J413" s="142"/>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row>
    <row r="414" spans="1:133">
      <c r="A414" s="145"/>
      <c r="B414" s="145"/>
      <c r="C414" s="145"/>
      <c r="D414" s="145"/>
      <c r="E414" s="145"/>
      <c r="F414" s="145"/>
      <c r="G414" s="145"/>
      <c r="H414" s="145"/>
      <c r="I414" s="145"/>
      <c r="J414" s="142"/>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row>
    <row r="415" spans="1:133">
      <c r="A415" s="145"/>
      <c r="B415" s="145"/>
      <c r="C415" s="145"/>
      <c r="D415" s="145"/>
      <c r="E415" s="145"/>
      <c r="F415" s="145"/>
      <c r="G415" s="145"/>
      <c r="H415" s="145"/>
      <c r="I415" s="145"/>
      <c r="J415" s="142"/>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row>
    <row r="416" spans="1:133">
      <c r="A416" s="145"/>
      <c r="B416" s="145"/>
      <c r="C416" s="145"/>
      <c r="D416" s="145"/>
      <c r="E416" s="145"/>
      <c r="F416" s="145"/>
      <c r="G416" s="145"/>
      <c r="H416" s="145"/>
      <c r="I416" s="145"/>
      <c r="J416" s="142"/>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row>
    <row r="417" spans="1:133">
      <c r="A417" s="145"/>
      <c r="B417" s="145"/>
      <c r="C417" s="145"/>
      <c r="D417" s="145"/>
      <c r="E417" s="145"/>
      <c r="F417" s="145"/>
      <c r="G417" s="145"/>
      <c r="H417" s="145"/>
      <c r="I417" s="145"/>
      <c r="J417" s="14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row>
    <row r="418" spans="1:133">
      <c r="A418" s="145"/>
      <c r="B418" s="145"/>
      <c r="C418" s="145"/>
      <c r="D418" s="145"/>
      <c r="E418" s="145"/>
      <c r="F418" s="145"/>
      <c r="G418" s="145"/>
      <c r="H418" s="145"/>
      <c r="I418" s="145"/>
      <c r="J418" s="142"/>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row>
    <row r="419" spans="1:133">
      <c r="A419" s="145"/>
      <c r="B419" s="145"/>
      <c r="C419" s="145"/>
      <c r="D419" s="145"/>
      <c r="E419" s="145"/>
      <c r="F419" s="145"/>
      <c r="G419" s="145"/>
      <c r="H419" s="145"/>
      <c r="I419" s="145"/>
      <c r="J419" s="142"/>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row>
    <row r="420" spans="1:133">
      <c r="A420" s="145"/>
      <c r="B420" s="145"/>
      <c r="C420" s="145"/>
      <c r="D420" s="145"/>
      <c r="E420" s="145"/>
      <c r="F420" s="145"/>
      <c r="G420" s="145"/>
      <c r="H420" s="145"/>
      <c r="I420" s="145"/>
      <c r="J420" s="142"/>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row>
    <row r="421" spans="1:133">
      <c r="A421" s="145"/>
      <c r="B421" s="145"/>
      <c r="C421" s="145"/>
      <c r="D421" s="145"/>
      <c r="E421" s="145"/>
      <c r="F421" s="145"/>
      <c r="G421" s="145"/>
      <c r="H421" s="145"/>
      <c r="I421" s="145"/>
      <c r="J421" s="142"/>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row>
    <row r="422" spans="1:133">
      <c r="A422" s="145"/>
      <c r="B422" s="145"/>
      <c r="C422" s="145"/>
      <c r="D422" s="145"/>
      <c r="E422" s="145"/>
      <c r="F422" s="145"/>
      <c r="G422" s="145"/>
      <c r="H422" s="145"/>
      <c r="I422" s="145"/>
      <c r="J422" s="142"/>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row>
    <row r="423" spans="1:133">
      <c r="A423" s="145"/>
      <c r="B423" s="145"/>
      <c r="C423" s="145"/>
      <c r="D423" s="145"/>
      <c r="E423" s="145"/>
      <c r="F423" s="145"/>
      <c r="G423" s="145"/>
      <c r="H423" s="145"/>
      <c r="I423" s="145"/>
      <c r="J423" s="142"/>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row>
    <row r="424" spans="1:133">
      <c r="A424" s="145"/>
      <c r="B424" s="145"/>
      <c r="C424" s="145"/>
      <c r="D424" s="145"/>
      <c r="E424" s="145"/>
      <c r="F424" s="145"/>
      <c r="G424" s="145"/>
      <c r="H424" s="145"/>
      <c r="I424" s="145"/>
      <c r="J424" s="142"/>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row>
    <row r="425" spans="1:133">
      <c r="A425" s="145"/>
      <c r="B425" s="145"/>
      <c r="C425" s="145"/>
      <c r="D425" s="145"/>
      <c r="E425" s="145"/>
      <c r="F425" s="145"/>
      <c r="G425" s="145"/>
      <c r="H425" s="145"/>
      <c r="I425" s="145"/>
      <c r="J425" s="142"/>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row>
    <row r="426" spans="1:133">
      <c r="A426" s="145"/>
      <c r="B426" s="145"/>
      <c r="C426" s="145"/>
      <c r="D426" s="145"/>
      <c r="E426" s="145"/>
      <c r="F426" s="145"/>
      <c r="G426" s="145"/>
      <c r="H426" s="145"/>
      <c r="I426" s="145"/>
      <c r="J426" s="142"/>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row>
    <row r="427" spans="1:133">
      <c r="A427" s="145"/>
      <c r="B427" s="145"/>
      <c r="C427" s="145"/>
      <c r="D427" s="145"/>
      <c r="E427" s="145"/>
      <c r="F427" s="145"/>
      <c r="G427" s="145"/>
      <c r="H427" s="145"/>
      <c r="I427" s="145"/>
      <c r="J427" s="142"/>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row>
    <row r="428" spans="1:133">
      <c r="A428" s="145"/>
      <c r="B428" s="145"/>
      <c r="C428" s="145"/>
      <c r="D428" s="145"/>
      <c r="E428" s="145"/>
      <c r="F428" s="145"/>
      <c r="G428" s="145"/>
      <c r="H428" s="145"/>
      <c r="I428" s="145"/>
      <c r="J428" s="142"/>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row>
    <row r="429" spans="1:133">
      <c r="A429" s="145"/>
      <c r="B429" s="145"/>
      <c r="C429" s="145"/>
      <c r="D429" s="145"/>
      <c r="E429" s="145"/>
      <c r="F429" s="145"/>
      <c r="G429" s="145"/>
      <c r="H429" s="145"/>
      <c r="I429" s="145"/>
      <c r="J429" s="142"/>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row>
    <row r="430" spans="1:133">
      <c r="A430" s="145"/>
      <c r="B430" s="145"/>
      <c r="C430" s="145"/>
      <c r="D430" s="145"/>
      <c r="E430" s="145"/>
      <c r="F430" s="145"/>
      <c r="G430" s="145"/>
      <c r="H430" s="145"/>
      <c r="I430" s="145"/>
      <c r="J430" s="142"/>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row>
    <row r="431" spans="1:133">
      <c r="A431" s="145"/>
      <c r="B431" s="145"/>
      <c r="C431" s="145"/>
      <c r="D431" s="145"/>
      <c r="E431" s="145"/>
      <c r="F431" s="145"/>
      <c r="G431" s="145"/>
      <c r="H431" s="145"/>
      <c r="I431" s="145"/>
      <c r="J431" s="142"/>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row>
    <row r="432" spans="1:133">
      <c r="A432" s="145"/>
      <c r="B432" s="145"/>
      <c r="C432" s="145"/>
      <c r="D432" s="145"/>
      <c r="E432" s="145"/>
      <c r="F432" s="145"/>
      <c r="G432" s="145"/>
      <c r="H432" s="145"/>
      <c r="I432" s="145"/>
      <c r="J432" s="142"/>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row>
    <row r="433" spans="1:133">
      <c r="A433" s="145"/>
      <c r="B433" s="145"/>
      <c r="C433" s="145"/>
      <c r="D433" s="145"/>
      <c r="E433" s="145"/>
      <c r="F433" s="145"/>
      <c r="G433" s="145"/>
      <c r="H433" s="145"/>
      <c r="I433" s="145"/>
      <c r="J433" s="142"/>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row>
    <row r="434" spans="1:133">
      <c r="A434" s="145"/>
      <c r="B434" s="145"/>
      <c r="C434" s="145"/>
      <c r="D434" s="145"/>
      <c r="E434" s="145"/>
      <c r="F434" s="145"/>
      <c r="G434" s="145"/>
      <c r="H434" s="145"/>
      <c r="I434" s="145"/>
      <c r="J434" s="142"/>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row>
    <row r="435" spans="1:133">
      <c r="A435" s="145"/>
      <c r="B435" s="145"/>
      <c r="C435" s="145"/>
      <c r="D435" s="145"/>
      <c r="E435" s="145"/>
      <c r="F435" s="145"/>
      <c r="G435" s="145"/>
      <c r="H435" s="145"/>
      <c r="I435" s="145"/>
      <c r="J435" s="142"/>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row>
    <row r="436" spans="1:133">
      <c r="A436" s="145"/>
      <c r="B436" s="145"/>
      <c r="C436" s="145"/>
      <c r="D436" s="145"/>
      <c r="E436" s="145"/>
      <c r="F436" s="145"/>
      <c r="G436" s="145"/>
      <c r="H436" s="145"/>
      <c r="I436" s="145"/>
      <c r="J436" s="142"/>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row>
    <row r="437" spans="1:133">
      <c r="A437" s="145"/>
      <c r="B437" s="145"/>
      <c r="C437" s="145"/>
      <c r="D437" s="145"/>
      <c r="E437" s="145"/>
      <c r="F437" s="145"/>
      <c r="G437" s="145"/>
      <c r="H437" s="145"/>
      <c r="I437" s="145"/>
      <c r="J437" s="14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row>
    <row r="438" spans="1:133">
      <c r="A438" s="145"/>
      <c r="B438" s="145"/>
      <c r="C438" s="145"/>
      <c r="D438" s="145"/>
      <c r="E438" s="145"/>
      <c r="F438" s="145"/>
      <c r="G438" s="145"/>
      <c r="H438" s="145"/>
      <c r="I438" s="145"/>
      <c r="J438" s="142"/>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row>
    <row r="439" spans="1:133">
      <c r="A439" s="145"/>
      <c r="B439" s="145"/>
      <c r="C439" s="145"/>
      <c r="D439" s="145"/>
      <c r="E439" s="145"/>
      <c r="F439" s="145"/>
      <c r="G439" s="145"/>
      <c r="H439" s="145"/>
      <c r="I439" s="145"/>
      <c r="J439" s="142"/>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row>
    <row r="440" spans="1:133">
      <c r="A440" s="145"/>
      <c r="B440" s="145"/>
      <c r="C440" s="145"/>
      <c r="D440" s="145"/>
      <c r="E440" s="145"/>
      <c r="F440" s="145"/>
      <c r="G440" s="145"/>
      <c r="H440" s="145"/>
      <c r="I440" s="145"/>
      <c r="J440" s="142"/>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row>
    <row r="441" spans="1:133">
      <c r="A441" s="145"/>
      <c r="B441" s="145"/>
      <c r="C441" s="145"/>
      <c r="D441" s="145"/>
      <c r="E441" s="145"/>
      <c r="F441" s="145"/>
      <c r="G441" s="145"/>
      <c r="H441" s="145"/>
      <c r="I441" s="145"/>
      <c r="J441" s="142"/>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row>
    <row r="442" spans="1:133">
      <c r="A442" s="145"/>
      <c r="B442" s="145"/>
      <c r="C442" s="145"/>
      <c r="D442" s="145"/>
      <c r="E442" s="145"/>
      <c r="F442" s="145"/>
      <c r="G442" s="145"/>
      <c r="H442" s="145"/>
      <c r="I442" s="145"/>
      <c r="J442" s="142"/>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row>
    <row r="443" spans="1:133">
      <c r="A443" s="145"/>
      <c r="B443" s="145"/>
      <c r="C443" s="145"/>
      <c r="D443" s="145"/>
      <c r="E443" s="145"/>
      <c r="F443" s="145"/>
      <c r="G443" s="145"/>
      <c r="H443" s="145"/>
      <c r="I443" s="145"/>
      <c r="J443" s="142"/>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row>
    <row r="444" spans="1:133">
      <c r="A444" s="145"/>
      <c r="B444" s="145"/>
      <c r="C444" s="145"/>
      <c r="D444" s="145"/>
      <c r="E444" s="145"/>
      <c r="F444" s="145"/>
      <c r="G444" s="145"/>
      <c r="H444" s="145"/>
      <c r="I444" s="145"/>
      <c r="J444" s="142"/>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row>
    <row r="445" spans="1:133">
      <c r="A445" s="145"/>
      <c r="B445" s="145"/>
      <c r="C445" s="145"/>
      <c r="D445" s="145"/>
      <c r="E445" s="145"/>
      <c r="F445" s="145"/>
      <c r="G445" s="145"/>
      <c r="H445" s="145"/>
      <c r="I445" s="145"/>
      <c r="J445" s="142"/>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row>
    <row r="446" spans="1:133">
      <c r="A446" s="145"/>
      <c r="B446" s="145"/>
      <c r="C446" s="145"/>
      <c r="D446" s="145"/>
      <c r="E446" s="145"/>
      <c r="F446" s="145"/>
      <c r="G446" s="145"/>
      <c r="H446" s="145"/>
      <c r="I446" s="145"/>
      <c r="J446" s="142"/>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row>
    <row r="447" spans="1:133">
      <c r="A447" s="145"/>
      <c r="B447" s="145"/>
      <c r="C447" s="145"/>
      <c r="D447" s="145"/>
      <c r="E447" s="145"/>
      <c r="F447" s="145"/>
      <c r="G447" s="145"/>
      <c r="H447" s="145"/>
      <c r="I447" s="145"/>
      <c r="J447" s="142"/>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row>
    <row r="448" spans="1:133">
      <c r="A448" s="145"/>
      <c r="B448" s="145"/>
      <c r="C448" s="145"/>
      <c r="D448" s="145"/>
      <c r="E448" s="145"/>
      <c r="F448" s="145"/>
      <c r="G448" s="145"/>
      <c r="H448" s="145"/>
      <c r="I448" s="145"/>
      <c r="J448" s="142"/>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row>
    <row r="449" spans="1:133">
      <c r="A449" s="145"/>
      <c r="B449" s="145"/>
      <c r="C449" s="145"/>
      <c r="D449" s="145"/>
      <c r="E449" s="145"/>
      <c r="F449" s="145"/>
      <c r="G449" s="145"/>
      <c r="H449" s="145"/>
      <c r="I449" s="145"/>
      <c r="J449" s="142"/>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row>
    <row r="450" spans="1:133">
      <c r="A450" s="145"/>
      <c r="B450" s="145"/>
      <c r="C450" s="145"/>
      <c r="D450" s="145"/>
      <c r="E450" s="145"/>
      <c r="F450" s="145"/>
      <c r="G450" s="145"/>
      <c r="H450" s="145"/>
      <c r="I450" s="145"/>
      <c r="J450" s="142"/>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row>
    <row r="451" spans="1:133">
      <c r="A451" s="145"/>
      <c r="B451" s="145"/>
      <c r="C451" s="145"/>
      <c r="D451" s="145"/>
      <c r="E451" s="145"/>
      <c r="F451" s="145"/>
      <c r="G451" s="145"/>
      <c r="H451" s="145"/>
      <c r="I451" s="145"/>
      <c r="J451" s="142"/>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row>
    <row r="452" spans="1:133">
      <c r="A452" s="145"/>
      <c r="B452" s="145"/>
      <c r="C452" s="145"/>
      <c r="D452" s="145"/>
      <c r="E452" s="145"/>
      <c r="F452" s="145"/>
      <c r="G452" s="145"/>
      <c r="H452" s="145"/>
      <c r="I452" s="145"/>
      <c r="J452" s="142"/>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row>
    <row r="453" spans="1:133">
      <c r="A453" s="145"/>
      <c r="B453" s="145"/>
      <c r="C453" s="145"/>
      <c r="D453" s="145"/>
      <c r="E453" s="145"/>
      <c r="F453" s="145"/>
      <c r="G453" s="145"/>
      <c r="H453" s="145"/>
      <c r="I453" s="145"/>
      <c r="J453" s="142"/>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row>
    <row r="454" spans="1:133">
      <c r="A454" s="145"/>
      <c r="B454" s="145"/>
      <c r="C454" s="145"/>
      <c r="D454" s="145"/>
      <c r="E454" s="145"/>
      <c r="F454" s="145"/>
      <c r="G454" s="145"/>
      <c r="H454" s="145"/>
      <c r="I454" s="145"/>
      <c r="J454" s="142"/>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row>
    <row r="455" spans="1:133">
      <c r="A455" s="145"/>
      <c r="B455" s="145"/>
      <c r="C455" s="145"/>
      <c r="D455" s="145"/>
      <c r="E455" s="145"/>
      <c r="F455" s="145"/>
      <c r="G455" s="145"/>
      <c r="H455" s="145"/>
      <c r="I455" s="145"/>
      <c r="J455" s="142"/>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row>
    <row r="456" spans="1:133">
      <c r="A456" s="145"/>
      <c r="B456" s="145"/>
      <c r="C456" s="145"/>
      <c r="D456" s="145"/>
      <c r="E456" s="145"/>
      <c r="F456" s="145"/>
      <c r="G456" s="145"/>
      <c r="H456" s="145"/>
      <c r="I456" s="145"/>
      <c r="J456" s="142"/>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row>
    <row r="457" spans="1:133">
      <c r="A457" s="145"/>
      <c r="B457" s="145"/>
      <c r="C457" s="145"/>
      <c r="D457" s="145"/>
      <c r="E457" s="145"/>
      <c r="F457" s="145"/>
      <c r="G457" s="145"/>
      <c r="H457" s="145"/>
      <c r="I457" s="145"/>
      <c r="J457" s="142"/>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row>
    <row r="458" spans="1:133">
      <c r="A458" s="145"/>
      <c r="B458" s="145"/>
      <c r="C458" s="145"/>
      <c r="D458" s="145"/>
      <c r="E458" s="145"/>
      <c r="F458" s="145"/>
      <c r="G458" s="145"/>
      <c r="H458" s="145"/>
      <c r="I458" s="145"/>
      <c r="J458" s="142"/>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row>
    <row r="459" spans="1:133">
      <c r="A459" s="145"/>
      <c r="B459" s="145"/>
      <c r="C459" s="145"/>
      <c r="D459" s="145"/>
      <c r="E459" s="145"/>
      <c r="F459" s="145"/>
      <c r="G459" s="145"/>
      <c r="H459" s="145"/>
      <c r="I459" s="145"/>
      <c r="J459" s="142"/>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row>
    <row r="460" spans="1:133">
      <c r="A460" s="145"/>
      <c r="B460" s="145"/>
      <c r="C460" s="145"/>
      <c r="D460" s="145"/>
      <c r="E460" s="145"/>
      <c r="F460" s="145"/>
      <c r="G460" s="145"/>
      <c r="H460" s="145"/>
      <c r="I460" s="145"/>
      <c r="J460" s="142"/>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row>
    <row r="461" spans="1:133">
      <c r="A461" s="145"/>
      <c r="B461" s="145"/>
      <c r="C461" s="145"/>
      <c r="D461" s="145"/>
      <c r="E461" s="145"/>
      <c r="F461" s="145"/>
      <c r="G461" s="145"/>
      <c r="H461" s="145"/>
      <c r="I461" s="145"/>
      <c r="J461" s="142"/>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row>
    <row r="462" spans="1:133">
      <c r="A462" s="145"/>
      <c r="B462" s="145"/>
      <c r="C462" s="145"/>
      <c r="D462" s="145"/>
      <c r="E462" s="145"/>
      <c r="F462" s="145"/>
      <c r="G462" s="145"/>
      <c r="H462" s="145"/>
      <c r="I462" s="145"/>
      <c r="J462" s="142"/>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row>
    <row r="463" spans="1:133">
      <c r="A463" s="145"/>
      <c r="B463" s="145"/>
      <c r="C463" s="145"/>
      <c r="D463" s="145"/>
      <c r="E463" s="145"/>
      <c r="F463" s="145"/>
      <c r="G463" s="145"/>
      <c r="H463" s="145"/>
      <c r="I463" s="145"/>
      <c r="J463" s="142"/>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row>
    <row r="464" spans="1:133">
      <c r="A464" s="145"/>
      <c r="B464" s="145"/>
      <c r="C464" s="145"/>
      <c r="D464" s="145"/>
      <c r="E464" s="145"/>
      <c r="F464" s="145"/>
      <c r="G464" s="145"/>
      <c r="H464" s="145"/>
      <c r="I464" s="145"/>
      <c r="J464" s="142"/>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row>
    <row r="465" spans="1:133">
      <c r="A465" s="145"/>
      <c r="B465" s="145"/>
      <c r="C465" s="145"/>
      <c r="D465" s="145"/>
      <c r="E465" s="145"/>
      <c r="F465" s="145"/>
      <c r="G465" s="145"/>
      <c r="H465" s="145"/>
      <c r="I465" s="145"/>
      <c r="J465" s="142"/>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row>
    <row r="466" spans="1:133">
      <c r="A466" s="145"/>
      <c r="B466" s="145"/>
      <c r="C466" s="145"/>
      <c r="D466" s="145"/>
      <c r="E466" s="145"/>
      <c r="F466" s="145"/>
      <c r="G466" s="145"/>
      <c r="H466" s="145"/>
      <c r="I466" s="145"/>
      <c r="J466" s="142"/>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row>
    <row r="467" spans="1:133">
      <c r="A467" s="145"/>
      <c r="B467" s="145"/>
      <c r="C467" s="145"/>
      <c r="D467" s="145"/>
      <c r="E467" s="145"/>
      <c r="F467" s="145"/>
      <c r="G467" s="145"/>
      <c r="H467" s="145"/>
      <c r="I467" s="145"/>
      <c r="J467" s="142"/>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row>
    <row r="468" spans="1:133">
      <c r="A468" s="145"/>
      <c r="B468" s="145"/>
      <c r="C468" s="145"/>
      <c r="D468" s="145"/>
      <c r="E468" s="145"/>
      <c r="F468" s="145"/>
      <c r="G468" s="145"/>
      <c r="H468" s="145"/>
      <c r="I468" s="145"/>
      <c r="J468" s="142"/>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row>
    <row r="469" spans="1:133">
      <c r="A469" s="145"/>
      <c r="B469" s="145"/>
      <c r="C469" s="145"/>
      <c r="D469" s="145"/>
      <c r="E469" s="145"/>
      <c r="F469" s="145"/>
      <c r="G469" s="145"/>
      <c r="H469" s="145"/>
      <c r="I469" s="145"/>
      <c r="J469" s="142"/>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row>
    <row r="470" spans="1:133">
      <c r="A470" s="145"/>
      <c r="B470" s="145"/>
      <c r="C470" s="145"/>
      <c r="D470" s="145"/>
      <c r="E470" s="145"/>
      <c r="F470" s="145"/>
      <c r="G470" s="145"/>
      <c r="H470" s="145"/>
      <c r="I470" s="145"/>
      <c r="J470" s="142"/>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row>
    <row r="471" spans="1:133">
      <c r="A471" s="145"/>
      <c r="B471" s="145"/>
      <c r="C471" s="145"/>
      <c r="D471" s="145"/>
      <c r="E471" s="145"/>
      <c r="F471" s="145"/>
      <c r="G471" s="145"/>
      <c r="H471" s="145"/>
      <c r="I471" s="145"/>
      <c r="J471" s="142"/>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row>
    <row r="472" spans="1:133">
      <c r="A472" s="145"/>
      <c r="B472" s="145"/>
      <c r="C472" s="145"/>
      <c r="D472" s="145"/>
      <c r="E472" s="145"/>
      <c r="F472" s="145"/>
      <c r="G472" s="145"/>
      <c r="H472" s="145"/>
      <c r="I472" s="145"/>
      <c r="J472" s="142"/>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row>
    <row r="473" spans="1:133">
      <c r="A473" s="145"/>
      <c r="B473" s="145"/>
      <c r="C473" s="145"/>
      <c r="D473" s="145"/>
      <c r="E473" s="145"/>
      <c r="F473" s="145"/>
      <c r="G473" s="145"/>
      <c r="H473" s="145"/>
      <c r="I473" s="145"/>
      <c r="J473" s="142"/>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row>
    <row r="474" spans="1:133">
      <c r="A474" s="145"/>
      <c r="B474" s="145"/>
      <c r="C474" s="145"/>
      <c r="D474" s="145"/>
      <c r="E474" s="145"/>
      <c r="F474" s="145"/>
      <c r="G474" s="145"/>
      <c r="H474" s="145"/>
      <c r="I474" s="145"/>
      <c r="J474" s="142"/>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row>
    <row r="475" spans="1:133">
      <c r="A475" s="145"/>
      <c r="B475" s="145"/>
      <c r="C475" s="145"/>
      <c r="D475" s="145"/>
      <c r="E475" s="145"/>
      <c r="F475" s="145"/>
      <c r="G475" s="145"/>
      <c r="H475" s="145"/>
      <c r="I475" s="145"/>
      <c r="J475" s="142"/>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row>
    <row r="476" spans="1:133">
      <c r="A476" s="145"/>
      <c r="B476" s="145"/>
      <c r="C476" s="145"/>
      <c r="D476" s="145"/>
      <c r="E476" s="145"/>
      <c r="F476" s="145"/>
      <c r="G476" s="145"/>
      <c r="H476" s="145"/>
      <c r="I476" s="145"/>
      <c r="J476" s="142"/>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row>
    <row r="477" spans="1:133">
      <c r="A477" s="145"/>
      <c r="B477" s="145"/>
      <c r="C477" s="145"/>
      <c r="D477" s="145"/>
      <c r="E477" s="145"/>
      <c r="F477" s="145"/>
      <c r="G477" s="145"/>
      <c r="H477" s="145"/>
      <c r="I477" s="145"/>
      <c r="J477" s="142"/>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row>
    <row r="478" spans="1:133">
      <c r="A478" s="145"/>
      <c r="B478" s="145"/>
      <c r="C478" s="145"/>
      <c r="D478" s="145"/>
      <c r="E478" s="145"/>
      <c r="F478" s="145"/>
      <c r="G478" s="145"/>
      <c r="H478" s="145"/>
      <c r="I478" s="145"/>
      <c r="J478" s="142"/>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row>
    <row r="479" spans="1:133">
      <c r="A479" s="145"/>
      <c r="B479" s="145"/>
      <c r="C479" s="145"/>
      <c r="D479" s="145"/>
      <c r="E479" s="145"/>
      <c r="F479" s="145"/>
      <c r="G479" s="145"/>
      <c r="H479" s="145"/>
      <c r="I479" s="145"/>
      <c r="J479" s="142"/>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row>
    <row r="480" spans="1:133">
      <c r="A480" s="145"/>
      <c r="B480" s="145"/>
      <c r="C480" s="145"/>
      <c r="D480" s="145"/>
      <c r="E480" s="145"/>
      <c r="F480" s="145"/>
      <c r="G480" s="145"/>
      <c r="H480" s="145"/>
      <c r="I480" s="145"/>
      <c r="J480" s="142"/>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row>
    <row r="481" spans="1:133">
      <c r="A481" s="145"/>
      <c r="B481" s="145"/>
      <c r="C481" s="145"/>
      <c r="D481" s="145"/>
      <c r="E481" s="145"/>
      <c r="F481" s="145"/>
      <c r="G481" s="145"/>
      <c r="H481" s="145"/>
      <c r="I481" s="145"/>
      <c r="J481" s="142"/>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row>
    <row r="482" spans="1:133">
      <c r="A482" s="145"/>
      <c r="B482" s="145"/>
      <c r="C482" s="145"/>
      <c r="D482" s="145"/>
      <c r="E482" s="145"/>
      <c r="F482" s="145"/>
      <c r="G482" s="145"/>
      <c r="H482" s="145"/>
      <c r="I482" s="145"/>
      <c r="J482" s="142"/>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row>
    <row r="483" spans="1:133">
      <c r="A483" s="145"/>
      <c r="B483" s="145"/>
      <c r="C483" s="145"/>
      <c r="D483" s="145"/>
      <c r="E483" s="145"/>
      <c r="F483" s="145"/>
      <c r="G483" s="145"/>
      <c r="H483" s="145"/>
      <c r="I483" s="145"/>
      <c r="J483" s="142"/>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row>
    <row r="484" spans="1:133">
      <c r="A484" s="145"/>
      <c r="B484" s="145"/>
      <c r="C484" s="145"/>
      <c r="D484" s="145"/>
      <c r="E484" s="145"/>
      <c r="F484" s="145"/>
      <c r="G484" s="145"/>
      <c r="H484" s="145"/>
      <c r="I484" s="145"/>
      <c r="J484" s="142"/>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row>
    <row r="485" spans="1:133">
      <c r="A485" s="145"/>
      <c r="B485" s="145"/>
      <c r="C485" s="145"/>
      <c r="D485" s="145"/>
      <c r="E485" s="145"/>
      <c r="F485" s="145"/>
      <c r="G485" s="145"/>
      <c r="H485" s="145"/>
      <c r="I485" s="145"/>
      <c r="J485" s="142"/>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row>
    <row r="486" spans="1:133">
      <c r="A486" s="145"/>
      <c r="B486" s="145"/>
      <c r="C486" s="145"/>
      <c r="D486" s="145"/>
      <c r="E486" s="145"/>
      <c r="F486" s="145"/>
      <c r="G486" s="145"/>
      <c r="H486" s="145"/>
      <c r="I486" s="145"/>
      <c r="J486" s="142"/>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row>
    <row r="487" spans="1:133">
      <c r="A487" s="145"/>
      <c r="B487" s="145"/>
      <c r="C487" s="145"/>
      <c r="D487" s="145"/>
      <c r="E487" s="145"/>
      <c r="F487" s="145"/>
      <c r="G487" s="145"/>
      <c r="H487" s="145"/>
      <c r="I487" s="145"/>
      <c r="J487" s="142"/>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row>
    <row r="488" spans="1:133">
      <c r="A488" s="145"/>
      <c r="B488" s="145"/>
      <c r="C488" s="145"/>
      <c r="D488" s="145"/>
      <c r="E488" s="145"/>
      <c r="F488" s="145"/>
      <c r="G488" s="145"/>
      <c r="H488" s="145"/>
      <c r="I488" s="145"/>
      <c r="J488" s="142"/>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row>
    <row r="489" spans="1:133">
      <c r="A489" s="145"/>
      <c r="B489" s="145"/>
      <c r="C489" s="145"/>
      <c r="D489" s="145"/>
      <c r="E489" s="145"/>
      <c r="F489" s="145"/>
      <c r="G489" s="145"/>
      <c r="H489" s="145"/>
      <c r="I489" s="145"/>
      <c r="J489" s="142"/>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row>
    <row r="490" spans="1:133">
      <c r="A490" s="145"/>
      <c r="B490" s="145"/>
      <c r="C490" s="145"/>
      <c r="D490" s="145"/>
      <c r="E490" s="145"/>
      <c r="F490" s="145"/>
      <c r="G490" s="145"/>
      <c r="H490" s="145"/>
      <c r="I490" s="145"/>
      <c r="J490" s="142"/>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row>
    <row r="491" spans="1:133">
      <c r="A491" s="145"/>
      <c r="B491" s="145"/>
      <c r="C491" s="145"/>
      <c r="D491" s="145"/>
      <c r="E491" s="145"/>
      <c r="F491" s="145"/>
      <c r="G491" s="145"/>
      <c r="H491" s="145"/>
      <c r="I491" s="145"/>
      <c r="J491" s="142"/>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row>
    <row r="492" spans="1:133">
      <c r="A492" s="145"/>
      <c r="B492" s="145"/>
      <c r="C492" s="145"/>
      <c r="D492" s="145"/>
      <c r="E492" s="145"/>
      <c r="F492" s="145"/>
      <c r="G492" s="145"/>
      <c r="H492" s="145"/>
      <c r="I492" s="145"/>
      <c r="J492" s="142"/>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row>
    <row r="493" spans="1:133">
      <c r="A493" s="145"/>
      <c r="B493" s="145"/>
      <c r="C493" s="145"/>
      <c r="D493" s="145"/>
      <c r="E493" s="145"/>
      <c r="F493" s="145"/>
      <c r="G493" s="145"/>
      <c r="H493" s="145"/>
      <c r="I493" s="145"/>
      <c r="J493" s="142"/>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row>
    <row r="494" spans="1:133">
      <c r="A494" s="145"/>
      <c r="B494" s="145"/>
      <c r="C494" s="145"/>
      <c r="D494" s="145"/>
      <c r="E494" s="145"/>
      <c r="F494" s="145"/>
      <c r="G494" s="145"/>
      <c r="H494" s="145"/>
      <c r="I494" s="145"/>
      <c r="J494" s="142"/>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row>
    <row r="495" spans="1:133">
      <c r="A495" s="145"/>
      <c r="B495" s="145"/>
      <c r="C495" s="145"/>
      <c r="D495" s="145"/>
      <c r="E495" s="145"/>
      <c r="F495" s="145"/>
      <c r="G495" s="145"/>
      <c r="H495" s="145"/>
      <c r="I495" s="145"/>
      <c r="J495" s="142"/>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row>
    <row r="496" spans="1:133">
      <c r="A496" s="145"/>
      <c r="B496" s="145"/>
      <c r="C496" s="145"/>
      <c r="D496" s="145"/>
      <c r="E496" s="145"/>
      <c r="F496" s="145"/>
      <c r="G496" s="145"/>
      <c r="H496" s="145"/>
      <c r="I496" s="145"/>
      <c r="J496" s="142"/>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row>
    <row r="497" spans="1:133">
      <c r="A497" s="145"/>
      <c r="B497" s="145"/>
      <c r="C497" s="145"/>
      <c r="D497" s="145"/>
      <c r="E497" s="145"/>
      <c r="F497" s="145"/>
      <c r="G497" s="145"/>
      <c r="H497" s="145"/>
      <c r="I497" s="145"/>
      <c r="J497" s="142"/>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row>
    <row r="498" spans="1:133">
      <c r="A498" s="145"/>
      <c r="B498" s="145"/>
      <c r="C498" s="145"/>
      <c r="D498" s="145"/>
      <c r="E498" s="145"/>
      <c r="F498" s="145"/>
      <c r="G498" s="145"/>
      <c r="H498" s="145"/>
      <c r="I498" s="145"/>
      <c r="J498" s="142"/>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row>
    <row r="499" spans="1:133">
      <c r="A499" s="145"/>
      <c r="B499" s="145"/>
      <c r="C499" s="145"/>
      <c r="D499" s="145"/>
      <c r="E499" s="145"/>
      <c r="F499" s="145"/>
      <c r="G499" s="145"/>
      <c r="H499" s="145"/>
      <c r="I499" s="145"/>
      <c r="J499" s="142"/>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row>
    <row r="500" spans="1:133">
      <c r="A500" s="145"/>
      <c r="B500" s="145"/>
      <c r="C500" s="145"/>
      <c r="D500" s="145"/>
      <c r="E500" s="145"/>
      <c r="F500" s="145"/>
      <c r="G500" s="145"/>
      <c r="H500" s="145"/>
      <c r="I500" s="145"/>
      <c r="J500" s="142"/>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row>
    <row r="501" spans="1:133">
      <c r="A501" s="145"/>
      <c r="B501" s="145"/>
      <c r="C501" s="145"/>
      <c r="D501" s="145"/>
      <c r="E501" s="145"/>
      <c r="F501" s="145"/>
      <c r="G501" s="145"/>
      <c r="H501" s="145"/>
      <c r="I501" s="145"/>
      <c r="J501" s="142"/>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row>
    <row r="502" spans="1:133">
      <c r="A502" s="145"/>
      <c r="B502" s="145"/>
      <c r="C502" s="145"/>
      <c r="D502" s="145"/>
      <c r="E502" s="145"/>
      <c r="F502" s="145"/>
      <c r="G502" s="145"/>
      <c r="H502" s="145"/>
      <c r="I502" s="145"/>
      <c r="J502" s="142"/>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row>
    <row r="503" spans="1:133">
      <c r="A503" s="145"/>
      <c r="B503" s="145"/>
      <c r="C503" s="145"/>
      <c r="D503" s="145"/>
      <c r="E503" s="145"/>
      <c r="F503" s="145"/>
      <c r="G503" s="145"/>
      <c r="H503" s="145"/>
      <c r="I503" s="145"/>
      <c r="J503" s="142"/>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row>
    <row r="504" spans="1:133">
      <c r="A504" s="145"/>
      <c r="B504" s="145"/>
      <c r="C504" s="145"/>
      <c r="D504" s="145"/>
      <c r="E504" s="145"/>
      <c r="F504" s="145"/>
      <c r="G504" s="145"/>
      <c r="H504" s="145"/>
      <c r="I504" s="145"/>
      <c r="J504" s="142"/>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row>
    <row r="505" spans="1:133">
      <c r="A505" s="145"/>
      <c r="B505" s="145"/>
      <c r="C505" s="145"/>
      <c r="D505" s="145"/>
      <c r="E505" s="145"/>
      <c r="F505" s="145"/>
      <c r="G505" s="145"/>
      <c r="H505" s="145"/>
      <c r="I505" s="145"/>
      <c r="J505" s="142"/>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row>
    <row r="506" spans="1:133">
      <c r="A506" s="145"/>
      <c r="B506" s="145"/>
      <c r="C506" s="145"/>
      <c r="D506" s="145"/>
      <c r="E506" s="145"/>
      <c r="F506" s="145"/>
      <c r="G506" s="145"/>
      <c r="H506" s="145"/>
      <c r="I506" s="145"/>
      <c r="J506" s="142"/>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row>
    <row r="507" spans="1:133">
      <c r="A507" s="145"/>
      <c r="B507" s="145"/>
      <c r="C507" s="145"/>
      <c r="D507" s="145"/>
      <c r="E507" s="145"/>
      <c r="F507" s="145"/>
      <c r="G507" s="145"/>
      <c r="H507" s="145"/>
      <c r="I507" s="145"/>
      <c r="J507" s="142"/>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row>
    <row r="508" spans="1:133">
      <c r="A508" s="145"/>
      <c r="B508" s="145"/>
      <c r="C508" s="145"/>
      <c r="D508" s="145"/>
      <c r="E508" s="145"/>
      <c r="F508" s="145"/>
      <c r="G508" s="145"/>
      <c r="H508" s="145"/>
      <c r="I508" s="145"/>
      <c r="J508" s="142"/>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row>
    <row r="509" spans="1:133">
      <c r="A509" s="145"/>
      <c r="B509" s="145"/>
      <c r="C509" s="145"/>
      <c r="D509" s="145"/>
      <c r="E509" s="145"/>
      <c r="F509" s="145"/>
      <c r="G509" s="145"/>
      <c r="H509" s="145"/>
      <c r="I509" s="145"/>
      <c r="J509" s="142"/>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row>
    <row r="510" spans="1:133">
      <c r="A510" s="145"/>
      <c r="B510" s="145"/>
      <c r="C510" s="145"/>
      <c r="D510" s="145"/>
      <c r="E510" s="145"/>
      <c r="F510" s="145"/>
      <c r="G510" s="145"/>
      <c r="H510" s="145"/>
      <c r="I510" s="145"/>
      <c r="J510" s="142"/>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row>
    <row r="511" spans="1:133">
      <c r="A511" s="145"/>
      <c r="B511" s="145"/>
      <c r="C511" s="145"/>
      <c r="D511" s="145"/>
      <c r="E511" s="145"/>
      <c r="F511" s="145"/>
      <c r="G511" s="145"/>
      <c r="H511" s="145"/>
      <c r="I511" s="145"/>
      <c r="J511" s="142"/>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row>
    <row r="512" spans="1:133">
      <c r="A512" s="145"/>
      <c r="B512" s="145"/>
      <c r="C512" s="145"/>
      <c r="D512" s="145"/>
      <c r="E512" s="145"/>
      <c r="F512" s="145"/>
      <c r="G512" s="145"/>
      <c r="H512" s="145"/>
      <c r="I512" s="145"/>
      <c r="J512" s="142"/>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row>
    <row r="513" spans="1:133">
      <c r="A513" s="145"/>
      <c r="B513" s="145"/>
      <c r="C513" s="145"/>
      <c r="D513" s="145"/>
      <c r="E513" s="145"/>
      <c r="F513" s="145"/>
      <c r="G513" s="145"/>
      <c r="H513" s="145"/>
      <c r="I513" s="145"/>
      <c r="J513" s="142"/>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row>
    <row r="514" spans="1:133">
      <c r="A514" s="145"/>
      <c r="B514" s="145"/>
      <c r="C514" s="145"/>
      <c r="D514" s="145"/>
      <c r="E514" s="145"/>
      <c r="F514" s="145"/>
      <c r="G514" s="145"/>
      <c r="H514" s="145"/>
      <c r="I514" s="145"/>
      <c r="J514" s="142"/>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row>
    <row r="515" spans="1:133">
      <c r="A515" s="145"/>
      <c r="B515" s="145"/>
      <c r="C515" s="145"/>
      <c r="D515" s="145"/>
      <c r="E515" s="145"/>
      <c r="F515" s="145"/>
      <c r="G515" s="145"/>
      <c r="H515" s="145"/>
      <c r="I515" s="145"/>
      <c r="J515" s="142"/>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row>
    <row r="516" spans="1:133">
      <c r="A516" s="145"/>
      <c r="B516" s="145"/>
      <c r="C516" s="145"/>
      <c r="D516" s="145"/>
      <c r="E516" s="145"/>
      <c r="F516" s="145"/>
      <c r="G516" s="145"/>
      <c r="H516" s="145"/>
      <c r="I516" s="145"/>
      <c r="J516" s="142"/>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row>
    <row r="517" spans="1:133">
      <c r="A517" s="145"/>
      <c r="B517" s="145"/>
      <c r="C517" s="145"/>
      <c r="D517" s="145"/>
      <c r="E517" s="145"/>
      <c r="F517" s="145"/>
      <c r="G517" s="145"/>
      <c r="H517" s="145"/>
      <c r="I517" s="145"/>
      <c r="J517" s="142"/>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row>
    <row r="518" spans="1:133">
      <c r="A518" s="145"/>
      <c r="B518" s="145"/>
      <c r="C518" s="145"/>
      <c r="D518" s="145"/>
      <c r="E518" s="145"/>
      <c r="F518" s="145"/>
      <c r="G518" s="145"/>
      <c r="H518" s="145"/>
      <c r="I518" s="145"/>
      <c r="J518" s="142"/>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row>
    <row r="519" spans="1:133">
      <c r="A519" s="145"/>
      <c r="B519" s="145"/>
      <c r="C519" s="145"/>
      <c r="D519" s="145"/>
      <c r="E519" s="145"/>
      <c r="F519" s="145"/>
      <c r="G519" s="145"/>
      <c r="H519" s="145"/>
      <c r="I519" s="145"/>
      <c r="J519" s="142"/>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row>
    <row r="520" spans="1:133">
      <c r="A520" s="145"/>
      <c r="B520" s="145"/>
      <c r="C520" s="145"/>
      <c r="D520" s="145"/>
      <c r="E520" s="145"/>
      <c r="F520" s="145"/>
      <c r="G520" s="145"/>
      <c r="H520" s="145"/>
      <c r="I520" s="145"/>
      <c r="J520" s="142"/>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row>
    <row r="521" spans="1:133">
      <c r="A521" s="145"/>
      <c r="B521" s="145"/>
      <c r="C521" s="145"/>
      <c r="D521" s="145"/>
      <c r="E521" s="145"/>
      <c r="F521" s="145"/>
      <c r="G521" s="145"/>
      <c r="H521" s="145"/>
      <c r="I521" s="145"/>
      <c r="J521" s="142"/>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row>
    <row r="522" spans="1:133">
      <c r="A522" s="145"/>
      <c r="B522" s="145"/>
      <c r="C522" s="145"/>
      <c r="D522" s="145"/>
      <c r="E522" s="145"/>
      <c r="F522" s="145"/>
      <c r="G522" s="145"/>
      <c r="H522" s="145"/>
      <c r="I522" s="145"/>
      <c r="J522" s="142"/>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row>
    <row r="523" spans="1:133">
      <c r="A523" s="145"/>
      <c r="B523" s="145"/>
      <c r="C523" s="145"/>
      <c r="D523" s="145"/>
      <c r="E523" s="145"/>
      <c r="F523" s="145"/>
      <c r="G523" s="145"/>
      <c r="H523" s="145"/>
      <c r="I523" s="145"/>
      <c r="J523" s="142"/>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row>
    <row r="524" spans="1:133">
      <c r="A524" s="145"/>
      <c r="B524" s="145"/>
      <c r="C524" s="145"/>
      <c r="D524" s="145"/>
      <c r="E524" s="145"/>
      <c r="F524" s="145"/>
      <c r="G524" s="145"/>
      <c r="H524" s="145"/>
      <c r="I524" s="145"/>
      <c r="J524" s="142"/>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row>
    <row r="525" spans="1:133">
      <c r="A525" s="145"/>
      <c r="B525" s="145"/>
      <c r="C525" s="145"/>
      <c r="D525" s="145"/>
      <c r="E525" s="145"/>
      <c r="F525" s="145"/>
      <c r="G525" s="145"/>
      <c r="H525" s="145"/>
      <c r="I525" s="145"/>
      <c r="J525" s="142"/>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row>
    <row r="526" spans="1:133">
      <c r="A526" s="145"/>
      <c r="B526" s="145"/>
      <c r="C526" s="145"/>
      <c r="D526" s="145"/>
      <c r="E526" s="145"/>
      <c r="F526" s="145"/>
      <c r="G526" s="145"/>
      <c r="H526" s="145"/>
      <c r="I526" s="145"/>
      <c r="J526" s="142"/>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row>
    <row r="527" spans="1:133">
      <c r="A527" s="145"/>
      <c r="B527" s="145"/>
      <c r="C527" s="145"/>
      <c r="D527" s="145"/>
      <c r="E527" s="145"/>
      <c r="F527" s="145"/>
      <c r="G527" s="145"/>
      <c r="H527" s="145"/>
      <c r="I527" s="145"/>
      <c r="J527" s="142"/>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row>
    <row r="528" spans="1:133">
      <c r="A528" s="145"/>
      <c r="B528" s="145"/>
      <c r="C528" s="145"/>
      <c r="D528" s="145"/>
      <c r="E528" s="145"/>
      <c r="F528" s="145"/>
      <c r="G528" s="145"/>
      <c r="H528" s="145"/>
      <c r="I528" s="145"/>
      <c r="J528" s="142"/>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row>
    <row r="529" spans="1:133">
      <c r="A529" s="145"/>
      <c r="B529" s="145"/>
      <c r="C529" s="145"/>
      <c r="D529" s="145"/>
      <c r="E529" s="145"/>
      <c r="F529" s="145"/>
      <c r="G529" s="145"/>
      <c r="H529" s="145"/>
      <c r="I529" s="145"/>
      <c r="J529" s="142"/>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row>
    <row r="530" spans="1:133">
      <c r="A530" s="145"/>
      <c r="B530" s="145"/>
      <c r="C530" s="145"/>
      <c r="D530" s="145"/>
      <c r="E530" s="145"/>
      <c r="F530" s="145"/>
      <c r="G530" s="145"/>
      <c r="H530" s="145"/>
      <c r="I530" s="145"/>
      <c r="J530" s="142"/>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row>
    <row r="531" spans="1:133">
      <c r="A531" s="145"/>
      <c r="B531" s="145"/>
      <c r="C531" s="145"/>
      <c r="D531" s="145"/>
      <c r="E531" s="145"/>
      <c r="F531" s="145"/>
      <c r="G531" s="145"/>
      <c r="H531" s="145"/>
      <c r="I531" s="145"/>
      <c r="J531" s="142"/>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row>
    <row r="532" spans="1:133">
      <c r="A532" s="145"/>
      <c r="B532" s="145"/>
      <c r="C532" s="145"/>
      <c r="D532" s="145"/>
      <c r="E532" s="145"/>
      <c r="F532" s="145"/>
      <c r="G532" s="145"/>
      <c r="H532" s="145"/>
      <c r="I532" s="145"/>
      <c r="J532" s="142"/>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row>
    <row r="533" spans="1:133">
      <c r="A533" s="145"/>
      <c r="B533" s="145"/>
      <c r="C533" s="145"/>
      <c r="D533" s="145"/>
      <c r="E533" s="145"/>
      <c r="F533" s="145"/>
      <c r="G533" s="145"/>
      <c r="H533" s="145"/>
      <c r="I533" s="145"/>
      <c r="J533" s="142"/>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row>
    <row r="534" spans="1:133">
      <c r="A534" s="145"/>
      <c r="B534" s="145"/>
      <c r="C534" s="145"/>
      <c r="D534" s="145"/>
      <c r="E534" s="145"/>
      <c r="F534" s="145"/>
      <c r="G534" s="145"/>
      <c r="H534" s="145"/>
      <c r="I534" s="145"/>
      <c r="J534" s="142"/>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row>
    <row r="535" spans="1:133">
      <c r="A535" s="145"/>
      <c r="B535" s="145"/>
      <c r="C535" s="145"/>
      <c r="D535" s="145"/>
      <c r="E535" s="145"/>
      <c r="F535" s="145"/>
      <c r="G535" s="145"/>
      <c r="H535" s="145"/>
      <c r="I535" s="145"/>
      <c r="J535" s="142"/>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row>
    <row r="536" spans="1:133">
      <c r="A536" s="145"/>
      <c r="B536" s="145"/>
      <c r="C536" s="145"/>
      <c r="D536" s="145"/>
      <c r="E536" s="145"/>
      <c r="F536" s="145"/>
      <c r="G536" s="145"/>
      <c r="H536" s="145"/>
      <c r="I536" s="145"/>
      <c r="J536" s="142"/>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row>
    <row r="537" spans="1:133">
      <c r="A537" s="145"/>
      <c r="B537" s="145"/>
      <c r="C537" s="145"/>
      <c r="D537" s="145"/>
      <c r="E537" s="145"/>
      <c r="F537" s="145"/>
      <c r="G537" s="145"/>
      <c r="H537" s="145"/>
      <c r="I537" s="145"/>
      <c r="J537" s="142"/>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row>
    <row r="538" spans="1:133">
      <c r="A538" s="145"/>
      <c r="B538" s="145"/>
      <c r="C538" s="145"/>
      <c r="D538" s="145"/>
      <c r="E538" s="145"/>
      <c r="F538" s="145"/>
      <c r="G538" s="145"/>
      <c r="H538" s="145"/>
      <c r="I538" s="145"/>
      <c r="J538" s="142"/>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row>
    <row r="539" spans="1:133">
      <c r="A539" s="145"/>
      <c r="B539" s="145"/>
      <c r="C539" s="145"/>
      <c r="D539" s="145"/>
      <c r="E539" s="145"/>
      <c r="F539" s="145"/>
      <c r="G539" s="145"/>
      <c r="H539" s="145"/>
      <c r="I539" s="145"/>
      <c r="J539" s="142"/>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row>
    <row r="540" spans="1:133">
      <c r="A540" s="145"/>
      <c r="B540" s="145"/>
      <c r="C540" s="145"/>
      <c r="D540" s="145"/>
      <c r="E540" s="145"/>
      <c r="F540" s="145"/>
      <c r="G540" s="145"/>
      <c r="H540" s="145"/>
      <c r="I540" s="145"/>
      <c r="J540" s="142"/>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row>
    <row r="541" spans="1:133">
      <c r="A541" s="145"/>
      <c r="B541" s="145"/>
      <c r="C541" s="145"/>
      <c r="D541" s="145"/>
      <c r="E541" s="145"/>
      <c r="F541" s="145"/>
      <c r="G541" s="145"/>
      <c r="H541" s="145"/>
      <c r="I541" s="145"/>
      <c r="J541" s="142"/>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row>
    <row r="542" spans="1:133">
      <c r="A542" s="145"/>
      <c r="B542" s="145"/>
      <c r="C542" s="145"/>
      <c r="D542" s="145"/>
      <c r="E542" s="145"/>
      <c r="F542" s="145"/>
      <c r="G542" s="145"/>
      <c r="H542" s="145"/>
      <c r="I542" s="145"/>
      <c r="J542" s="142"/>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row>
    <row r="543" spans="1:133">
      <c r="A543" s="145"/>
      <c r="B543" s="145"/>
      <c r="C543" s="145"/>
      <c r="D543" s="145"/>
      <c r="E543" s="145"/>
      <c r="F543" s="145"/>
      <c r="G543" s="145"/>
      <c r="H543" s="145"/>
      <c r="I543" s="145"/>
      <c r="J543" s="142"/>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row>
    <row r="544" spans="1:133">
      <c r="A544" s="145"/>
      <c r="B544" s="145"/>
      <c r="C544" s="145"/>
      <c r="D544" s="145"/>
      <c r="E544" s="145"/>
      <c r="F544" s="145"/>
      <c r="G544" s="145"/>
      <c r="H544" s="145"/>
      <c r="I544" s="145"/>
      <c r="J544" s="142"/>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row>
    <row r="545" spans="1:133">
      <c r="A545" s="145"/>
      <c r="B545" s="145"/>
      <c r="C545" s="145"/>
      <c r="D545" s="145"/>
      <c r="E545" s="145"/>
      <c r="F545" s="145"/>
      <c r="G545" s="145"/>
      <c r="H545" s="145"/>
      <c r="I545" s="145"/>
      <c r="J545" s="142"/>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row>
    <row r="546" spans="1:133">
      <c r="A546" s="145"/>
      <c r="B546" s="145"/>
      <c r="C546" s="145"/>
      <c r="D546" s="145"/>
      <c r="E546" s="145"/>
      <c r="F546" s="145"/>
      <c r="G546" s="145"/>
      <c r="H546" s="145"/>
      <c r="I546" s="145"/>
      <c r="J546" s="142"/>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row>
    <row r="547" spans="1:133">
      <c r="A547" s="145"/>
      <c r="B547" s="145"/>
      <c r="C547" s="145"/>
      <c r="D547" s="145"/>
      <c r="E547" s="145"/>
      <c r="F547" s="145"/>
      <c r="G547" s="145"/>
      <c r="H547" s="145"/>
      <c r="I547" s="145"/>
      <c r="J547" s="142"/>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row>
    <row r="548" spans="1:133">
      <c r="A548" s="145"/>
      <c r="B548" s="145"/>
      <c r="C548" s="145"/>
      <c r="D548" s="145"/>
      <c r="E548" s="145"/>
      <c r="F548" s="145"/>
      <c r="G548" s="145"/>
      <c r="H548" s="145"/>
      <c r="I548" s="145"/>
      <c r="J548" s="142"/>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row>
    <row r="549" spans="1:133">
      <c r="A549" s="145"/>
      <c r="B549" s="145"/>
      <c r="C549" s="145"/>
      <c r="D549" s="145"/>
      <c r="E549" s="145"/>
      <c r="F549" s="145"/>
      <c r="G549" s="145"/>
      <c r="H549" s="145"/>
      <c r="I549" s="145"/>
      <c r="J549" s="142"/>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row>
    <row r="550" spans="1:133">
      <c r="A550" s="145"/>
      <c r="B550" s="145"/>
      <c r="C550" s="145"/>
      <c r="D550" s="145"/>
      <c r="E550" s="145"/>
      <c r="F550" s="145"/>
      <c r="G550" s="145"/>
      <c r="H550" s="145"/>
      <c r="I550" s="145"/>
      <c r="J550" s="142"/>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row>
    <row r="551" spans="1:133">
      <c r="A551" s="145"/>
      <c r="B551" s="145"/>
      <c r="C551" s="145"/>
      <c r="D551" s="145"/>
      <c r="E551" s="145"/>
      <c r="F551" s="145"/>
      <c r="G551" s="145"/>
      <c r="H551" s="145"/>
      <c r="I551" s="145"/>
      <c r="J551" s="142"/>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row>
    <row r="552" spans="1:133">
      <c r="A552" s="145"/>
      <c r="B552" s="145"/>
      <c r="C552" s="145"/>
      <c r="D552" s="145"/>
      <c r="E552" s="145"/>
      <c r="F552" s="145"/>
      <c r="G552" s="145"/>
      <c r="H552" s="145"/>
      <c r="I552" s="145"/>
      <c r="J552" s="142"/>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row>
    <row r="553" spans="1:133">
      <c r="A553" s="145"/>
      <c r="B553" s="145"/>
      <c r="C553" s="145"/>
      <c r="D553" s="145"/>
      <c r="E553" s="145"/>
      <c r="F553" s="145"/>
      <c r="G553" s="145"/>
      <c r="H553" s="145"/>
      <c r="I553" s="145"/>
      <c r="J553" s="142"/>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row>
    <row r="554" spans="1:133">
      <c r="A554" s="145"/>
      <c r="B554" s="145"/>
      <c r="C554" s="145"/>
      <c r="D554" s="145"/>
      <c r="E554" s="145"/>
      <c r="F554" s="145"/>
      <c r="G554" s="145"/>
      <c r="H554" s="145"/>
      <c r="I554" s="145"/>
      <c r="J554" s="142"/>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row>
    <row r="555" spans="1:133">
      <c r="A555" s="145"/>
      <c r="B555" s="145"/>
      <c r="C555" s="145"/>
      <c r="D555" s="145"/>
      <c r="E555" s="145"/>
      <c r="F555" s="145"/>
      <c r="G555" s="145"/>
      <c r="H555" s="145"/>
      <c r="I555" s="145"/>
      <c r="J555" s="142"/>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row>
    <row r="556" spans="1:133">
      <c r="A556" s="145"/>
      <c r="B556" s="145"/>
      <c r="C556" s="145"/>
      <c r="D556" s="145"/>
      <c r="E556" s="145"/>
      <c r="F556" s="145"/>
      <c r="G556" s="145"/>
      <c r="H556" s="145"/>
      <c r="I556" s="145"/>
      <c r="J556" s="142"/>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row>
    <row r="557" spans="1:133">
      <c r="A557" s="145"/>
      <c r="B557" s="145"/>
      <c r="C557" s="145"/>
      <c r="D557" s="145"/>
      <c r="E557" s="145"/>
      <c r="F557" s="145"/>
      <c r="G557" s="145"/>
      <c r="H557" s="145"/>
      <c r="I557" s="145"/>
      <c r="J557" s="142"/>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row>
    <row r="558" spans="1:133">
      <c r="A558" s="145"/>
      <c r="B558" s="145"/>
      <c r="C558" s="145"/>
      <c r="D558" s="145"/>
      <c r="E558" s="145"/>
      <c r="F558" s="145"/>
      <c r="G558" s="145"/>
      <c r="H558" s="145"/>
      <c r="I558" s="145"/>
      <c r="J558" s="142"/>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row>
    <row r="559" spans="1:133">
      <c r="A559" s="145"/>
      <c r="B559" s="145"/>
      <c r="C559" s="145"/>
      <c r="D559" s="145"/>
      <c r="E559" s="145"/>
      <c r="F559" s="145"/>
      <c r="G559" s="145"/>
      <c r="H559" s="145"/>
      <c r="I559" s="145"/>
      <c r="J559" s="142"/>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row>
    <row r="560" spans="1:133">
      <c r="A560" s="145"/>
      <c r="B560" s="145"/>
      <c r="C560" s="145"/>
      <c r="D560" s="145"/>
      <c r="E560" s="145"/>
      <c r="F560" s="145"/>
      <c r="G560" s="145"/>
      <c r="H560" s="145"/>
      <c r="I560" s="145"/>
      <c r="J560" s="142"/>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row>
    <row r="561" spans="1:133">
      <c r="A561" s="145"/>
      <c r="B561" s="145"/>
      <c r="C561" s="145"/>
      <c r="D561" s="145"/>
      <c r="E561" s="145"/>
      <c r="F561" s="145"/>
      <c r="G561" s="145"/>
      <c r="H561" s="145"/>
      <c r="I561" s="145"/>
      <c r="J561" s="142"/>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row>
    <row r="562" spans="1:133">
      <c r="A562" s="145"/>
      <c r="B562" s="145"/>
      <c r="C562" s="145"/>
      <c r="D562" s="145"/>
      <c r="E562" s="145"/>
      <c r="F562" s="145"/>
      <c r="G562" s="145"/>
      <c r="H562" s="145"/>
      <c r="I562" s="145"/>
      <c r="J562" s="142"/>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row>
    <row r="563" spans="1:133">
      <c r="A563" s="145"/>
      <c r="B563" s="145"/>
      <c r="C563" s="145"/>
      <c r="D563" s="145"/>
      <c r="E563" s="145"/>
      <c r="F563" s="145"/>
      <c r="G563" s="145"/>
      <c r="H563" s="145"/>
      <c r="I563" s="145"/>
      <c r="J563" s="142"/>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row>
    <row r="564" spans="1:133">
      <c r="A564" s="145"/>
      <c r="B564" s="145"/>
      <c r="C564" s="145"/>
      <c r="D564" s="145"/>
      <c r="E564" s="145"/>
      <c r="F564" s="145"/>
      <c r="G564" s="145"/>
      <c r="H564" s="145"/>
      <c r="I564" s="145"/>
      <c r="J564" s="142"/>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row>
    <row r="565" spans="1:133">
      <c r="A565" s="145"/>
      <c r="B565" s="145"/>
      <c r="C565" s="145"/>
      <c r="D565" s="145"/>
      <c r="E565" s="145"/>
      <c r="F565" s="145"/>
      <c r="G565" s="145"/>
      <c r="H565" s="145"/>
      <c r="I565" s="145"/>
      <c r="J565" s="142"/>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row>
    <row r="566" spans="1:133">
      <c r="A566" s="145"/>
      <c r="B566" s="145"/>
      <c r="C566" s="145"/>
      <c r="D566" s="145"/>
      <c r="E566" s="145"/>
      <c r="F566" s="145"/>
      <c r="G566" s="145"/>
      <c r="H566" s="145"/>
      <c r="I566" s="145"/>
      <c r="J566" s="142"/>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row>
    <row r="567" spans="1:133">
      <c r="A567" s="145"/>
      <c r="B567" s="145"/>
      <c r="C567" s="145"/>
      <c r="D567" s="145"/>
      <c r="E567" s="145"/>
      <c r="F567" s="145"/>
      <c r="G567" s="145"/>
      <c r="H567" s="145"/>
      <c r="I567" s="145"/>
      <c r="J567" s="142"/>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row>
    <row r="568" spans="1:133">
      <c r="A568" s="145"/>
      <c r="B568" s="145"/>
      <c r="C568" s="145"/>
      <c r="D568" s="145"/>
      <c r="E568" s="145"/>
      <c r="F568" s="145"/>
      <c r="G568" s="145"/>
      <c r="H568" s="145"/>
      <c r="I568" s="145"/>
      <c r="J568" s="142"/>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row>
    <row r="569" spans="1:133">
      <c r="A569" s="145"/>
      <c r="B569" s="145"/>
      <c r="C569" s="145"/>
      <c r="D569" s="145"/>
      <c r="E569" s="145"/>
      <c r="F569" s="145"/>
      <c r="G569" s="145"/>
      <c r="H569" s="145"/>
      <c r="I569" s="145"/>
      <c r="J569" s="142"/>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row>
    <row r="570" spans="1:133">
      <c r="A570" s="145"/>
      <c r="B570" s="145"/>
      <c r="C570" s="145"/>
      <c r="D570" s="145"/>
      <c r="E570" s="145"/>
      <c r="F570" s="145"/>
      <c r="G570" s="145"/>
      <c r="H570" s="145"/>
      <c r="I570" s="145"/>
      <c r="J570" s="142"/>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row>
    <row r="571" spans="1:133">
      <c r="A571" s="145"/>
      <c r="B571" s="145"/>
      <c r="C571" s="145"/>
      <c r="D571" s="145"/>
      <c r="E571" s="145"/>
      <c r="F571" s="145"/>
      <c r="G571" s="145"/>
      <c r="H571" s="145"/>
      <c r="I571" s="145"/>
      <c r="J571" s="142"/>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row>
    <row r="572" spans="1:133">
      <c r="A572" s="145"/>
      <c r="B572" s="145"/>
      <c r="C572" s="145"/>
      <c r="D572" s="145"/>
      <c r="E572" s="145"/>
      <c r="F572" s="145"/>
      <c r="G572" s="145"/>
      <c r="H572" s="145"/>
      <c r="I572" s="145"/>
      <c r="J572" s="142"/>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row>
    <row r="573" spans="1:133">
      <c r="A573" s="145"/>
      <c r="B573" s="145"/>
      <c r="C573" s="145"/>
      <c r="D573" s="145"/>
      <c r="E573" s="145"/>
      <c r="F573" s="145"/>
      <c r="G573" s="145"/>
      <c r="H573" s="145"/>
      <c r="I573" s="145"/>
      <c r="J573" s="142"/>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row>
    <row r="574" spans="1:133">
      <c r="A574" s="145"/>
      <c r="B574" s="145"/>
      <c r="C574" s="145"/>
      <c r="D574" s="145"/>
      <c r="E574" s="145"/>
      <c r="F574" s="145"/>
      <c r="G574" s="145"/>
      <c r="H574" s="145"/>
      <c r="I574" s="145"/>
      <c r="J574" s="142"/>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row>
    <row r="575" spans="1:133">
      <c r="A575" s="145"/>
      <c r="B575" s="145"/>
      <c r="C575" s="145"/>
      <c r="D575" s="145"/>
      <c r="E575" s="145"/>
      <c r="F575" s="145"/>
      <c r="G575" s="145"/>
      <c r="H575" s="145"/>
      <c r="I575" s="145"/>
      <c r="J575" s="142"/>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row>
    <row r="576" spans="1:133">
      <c r="A576" s="145"/>
      <c r="B576" s="145"/>
      <c r="C576" s="145"/>
      <c r="D576" s="145"/>
      <c r="E576" s="145"/>
      <c r="F576" s="145"/>
      <c r="G576" s="145"/>
      <c r="H576" s="145"/>
      <c r="I576" s="145"/>
      <c r="J576" s="142"/>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row>
    <row r="577" spans="1:133">
      <c r="A577" s="145"/>
      <c r="B577" s="145"/>
      <c r="C577" s="145"/>
      <c r="D577" s="145"/>
      <c r="E577" s="145"/>
      <c r="F577" s="145"/>
      <c r="G577" s="145"/>
      <c r="H577" s="145"/>
      <c r="I577" s="145"/>
      <c r="J577" s="142"/>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row>
    <row r="578" spans="1:133">
      <c r="A578" s="145"/>
      <c r="B578" s="145"/>
      <c r="C578" s="145"/>
      <c r="D578" s="145"/>
      <c r="E578" s="145"/>
      <c r="F578" s="145"/>
      <c r="G578" s="145"/>
      <c r="H578" s="145"/>
      <c r="I578" s="145"/>
      <c r="J578" s="142"/>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row>
    <row r="579" spans="1:133">
      <c r="A579" s="145"/>
      <c r="B579" s="145"/>
      <c r="C579" s="145"/>
      <c r="D579" s="145"/>
      <c r="E579" s="145"/>
      <c r="F579" s="145"/>
      <c r="G579" s="145"/>
      <c r="H579" s="145"/>
      <c r="I579" s="145"/>
      <c r="J579" s="142"/>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row>
    <row r="580" spans="1:133">
      <c r="A580" s="145"/>
      <c r="B580" s="145"/>
      <c r="C580" s="145"/>
      <c r="D580" s="145"/>
      <c r="E580" s="145"/>
      <c r="F580" s="145"/>
      <c r="G580" s="145"/>
      <c r="H580" s="145"/>
      <c r="I580" s="145"/>
      <c r="J580" s="142"/>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row>
    <row r="581" spans="1:133">
      <c r="A581" s="145"/>
      <c r="B581" s="145"/>
      <c r="C581" s="145"/>
      <c r="D581" s="145"/>
      <c r="E581" s="145"/>
      <c r="F581" s="145"/>
      <c r="G581" s="145"/>
      <c r="H581" s="145"/>
      <c r="I581" s="145"/>
      <c r="J581" s="142"/>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row>
    <row r="582" spans="1:133">
      <c r="A582" s="145"/>
      <c r="B582" s="145"/>
      <c r="C582" s="145"/>
      <c r="D582" s="145"/>
      <c r="E582" s="145"/>
      <c r="F582" s="145"/>
      <c r="G582" s="145"/>
      <c r="H582" s="145"/>
      <c r="I582" s="145"/>
      <c r="J582" s="142"/>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row>
    <row r="583" spans="1:133">
      <c r="A583" s="145"/>
      <c r="B583" s="145"/>
      <c r="C583" s="145"/>
      <c r="D583" s="145"/>
      <c r="E583" s="145"/>
      <c r="F583" s="145"/>
      <c r="G583" s="145"/>
      <c r="H583" s="145"/>
      <c r="I583" s="145"/>
      <c r="J583" s="142"/>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row>
    <row r="584" spans="1:133">
      <c r="A584" s="145"/>
      <c r="B584" s="145"/>
      <c r="C584" s="145"/>
      <c r="D584" s="145"/>
      <c r="E584" s="145"/>
      <c r="F584" s="145"/>
      <c r="G584" s="145"/>
      <c r="H584" s="145"/>
      <c r="I584" s="145"/>
      <c r="J584" s="142"/>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row>
    <row r="585" spans="1:133">
      <c r="A585" s="145"/>
      <c r="B585" s="145"/>
      <c r="C585" s="145"/>
      <c r="D585" s="145"/>
      <c r="E585" s="145"/>
      <c r="F585" s="145"/>
      <c r="G585" s="145"/>
      <c r="H585" s="145"/>
      <c r="I585" s="145"/>
      <c r="J585" s="142"/>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row>
    <row r="586" spans="1:133">
      <c r="A586" s="145"/>
      <c r="B586" s="145"/>
      <c r="C586" s="145"/>
      <c r="D586" s="145"/>
      <c r="E586" s="145"/>
      <c r="F586" s="145"/>
      <c r="G586" s="145"/>
      <c r="H586" s="145"/>
      <c r="I586" s="145"/>
      <c r="J586" s="142"/>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row>
    <row r="587" spans="1:133">
      <c r="A587" s="145"/>
      <c r="B587" s="145"/>
      <c r="C587" s="145"/>
      <c r="D587" s="145"/>
      <c r="E587" s="145"/>
      <c r="F587" s="145"/>
      <c r="G587" s="145"/>
      <c r="H587" s="145"/>
      <c r="I587" s="145"/>
      <c r="J587" s="142"/>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row>
    <row r="588" spans="1:133">
      <c r="A588" s="145"/>
      <c r="B588" s="145"/>
      <c r="C588" s="145"/>
      <c r="D588" s="145"/>
      <c r="E588" s="145"/>
      <c r="F588" s="145"/>
      <c r="G588" s="145"/>
      <c r="H588" s="145"/>
      <c r="I588" s="145"/>
      <c r="J588" s="142"/>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row>
    <row r="589" spans="1:133">
      <c r="A589" s="145"/>
      <c r="B589" s="145"/>
      <c r="C589" s="145"/>
      <c r="D589" s="145"/>
      <c r="E589" s="145"/>
      <c r="F589" s="145"/>
      <c r="G589" s="145"/>
      <c r="H589" s="145"/>
      <c r="I589" s="145"/>
      <c r="J589" s="142"/>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row>
    <row r="590" spans="1:133">
      <c r="A590" s="145"/>
      <c r="B590" s="145"/>
      <c r="C590" s="145"/>
      <c r="D590" s="145"/>
      <c r="E590" s="145"/>
      <c r="F590" s="145"/>
      <c r="G590" s="145"/>
      <c r="H590" s="145"/>
      <c r="I590" s="145"/>
      <c r="J590" s="142"/>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row>
    <row r="591" spans="1:133">
      <c r="A591" s="145"/>
      <c r="B591" s="145"/>
      <c r="C591" s="145"/>
      <c r="D591" s="145"/>
      <c r="E591" s="145"/>
      <c r="F591" s="145"/>
      <c r="G591" s="145"/>
      <c r="H591" s="145"/>
      <c r="I591" s="145"/>
      <c r="J591" s="142"/>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row>
    <row r="592" spans="1:133">
      <c r="A592" s="145"/>
      <c r="B592" s="145"/>
      <c r="C592" s="145"/>
      <c r="D592" s="145"/>
      <c r="E592" s="145"/>
      <c r="F592" s="145"/>
      <c r="G592" s="145"/>
      <c r="H592" s="145"/>
      <c r="I592" s="145"/>
      <c r="J592" s="142"/>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row>
    <row r="593" spans="1:133">
      <c r="A593" s="145"/>
      <c r="B593" s="145"/>
      <c r="C593" s="145"/>
      <c r="D593" s="145"/>
      <c r="E593" s="145"/>
      <c r="F593" s="145"/>
      <c r="G593" s="145"/>
      <c r="H593" s="145"/>
      <c r="I593" s="145"/>
      <c r="J593" s="142"/>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row>
    <row r="594" spans="1:133">
      <c r="A594" s="145"/>
      <c r="B594" s="145"/>
      <c r="C594" s="145"/>
      <c r="D594" s="145"/>
      <c r="E594" s="145"/>
      <c r="F594" s="145"/>
      <c r="G594" s="145"/>
      <c r="H594" s="145"/>
      <c r="I594" s="145"/>
      <c r="J594" s="142"/>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row>
    <row r="595" spans="1:133">
      <c r="A595" s="145"/>
      <c r="B595" s="145"/>
      <c r="C595" s="145"/>
      <c r="D595" s="145"/>
      <c r="E595" s="145"/>
      <c r="F595" s="145"/>
      <c r="G595" s="145"/>
      <c r="H595" s="145"/>
      <c r="I595" s="145"/>
      <c r="J595" s="142"/>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row>
    <row r="596" spans="1:133">
      <c r="A596" s="145"/>
      <c r="B596" s="145"/>
      <c r="C596" s="145"/>
      <c r="D596" s="145"/>
      <c r="E596" s="145"/>
      <c r="F596" s="145"/>
      <c r="G596" s="145"/>
      <c r="H596" s="145"/>
      <c r="I596" s="145"/>
      <c r="J596" s="142"/>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row>
    <row r="597" spans="1:133">
      <c r="A597" s="145"/>
      <c r="B597" s="145"/>
      <c r="C597" s="145"/>
      <c r="D597" s="145"/>
      <c r="E597" s="145"/>
      <c r="F597" s="145"/>
      <c r="G597" s="145"/>
      <c r="H597" s="145"/>
      <c r="I597" s="145"/>
      <c r="J597" s="142"/>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row>
    <row r="598" spans="1:133">
      <c r="A598" s="145"/>
      <c r="B598" s="145"/>
      <c r="C598" s="145"/>
      <c r="D598" s="145"/>
      <c r="E598" s="145"/>
      <c r="F598" s="145"/>
      <c r="G598" s="145"/>
      <c r="H598" s="145"/>
      <c r="I598" s="145"/>
      <c r="J598" s="142"/>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row>
    <row r="599" spans="1:133">
      <c r="A599" s="145"/>
      <c r="B599" s="145"/>
      <c r="C599" s="145"/>
      <c r="D599" s="145"/>
      <c r="E599" s="145"/>
      <c r="F599" s="145"/>
      <c r="G599" s="145"/>
      <c r="H599" s="145"/>
      <c r="I599" s="145"/>
      <c r="J599" s="142"/>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row>
    <row r="600" spans="1:133">
      <c r="A600" s="145"/>
      <c r="B600" s="145"/>
      <c r="C600" s="145"/>
      <c r="D600" s="145"/>
      <c r="E600" s="145"/>
      <c r="F600" s="145"/>
      <c r="G600" s="145"/>
      <c r="H600" s="145"/>
      <c r="I600" s="145"/>
      <c r="J600" s="142"/>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row>
    <row r="601" spans="1:133">
      <c r="A601" s="145"/>
      <c r="B601" s="145"/>
      <c r="C601" s="145"/>
      <c r="D601" s="145"/>
      <c r="E601" s="145"/>
      <c r="F601" s="145"/>
      <c r="G601" s="145"/>
      <c r="H601" s="145"/>
      <c r="I601" s="145"/>
      <c r="J601" s="142"/>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row>
    <row r="602" spans="1:133">
      <c r="A602" s="145"/>
      <c r="B602" s="145"/>
      <c r="C602" s="145"/>
      <c r="D602" s="145"/>
      <c r="E602" s="145"/>
      <c r="F602" s="145"/>
      <c r="G602" s="145"/>
      <c r="H602" s="145"/>
      <c r="I602" s="145"/>
      <c r="J602" s="142"/>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row>
    <row r="603" spans="1:133">
      <c r="A603" s="145"/>
      <c r="B603" s="145"/>
      <c r="C603" s="145"/>
      <c r="D603" s="145"/>
      <c r="E603" s="145"/>
      <c r="F603" s="145"/>
      <c r="G603" s="145"/>
      <c r="H603" s="145"/>
      <c r="I603" s="145"/>
      <c r="J603" s="142"/>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row>
    <row r="604" spans="1:133">
      <c r="A604" s="145"/>
      <c r="B604" s="145"/>
      <c r="C604" s="145"/>
      <c r="D604" s="145"/>
      <c r="E604" s="145"/>
      <c r="F604" s="145"/>
      <c r="G604" s="145"/>
      <c r="H604" s="145"/>
      <c r="I604" s="145"/>
      <c r="J604" s="142"/>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row>
    <row r="605" spans="1:133">
      <c r="A605" s="145"/>
      <c r="B605" s="145"/>
      <c r="C605" s="145"/>
      <c r="D605" s="145"/>
      <c r="E605" s="145"/>
      <c r="F605" s="145"/>
      <c r="G605" s="145"/>
      <c r="H605" s="145"/>
      <c r="I605" s="145"/>
      <c r="J605" s="142"/>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row>
    <row r="606" spans="1:133">
      <c r="A606" s="145"/>
      <c r="B606" s="145"/>
      <c r="C606" s="145"/>
      <c r="D606" s="145"/>
      <c r="E606" s="145"/>
      <c r="F606" s="145"/>
      <c r="G606" s="145"/>
      <c r="H606" s="145"/>
      <c r="I606" s="145"/>
      <c r="J606" s="142"/>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row>
    <row r="607" spans="1:133">
      <c r="A607" s="145"/>
      <c r="B607" s="145"/>
      <c r="C607" s="145"/>
      <c r="D607" s="145"/>
      <c r="E607" s="145"/>
      <c r="F607" s="145"/>
      <c r="G607" s="145"/>
      <c r="H607" s="145"/>
      <c r="I607" s="145"/>
      <c r="J607" s="142"/>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row>
    <row r="608" spans="1:133">
      <c r="A608" s="145"/>
      <c r="B608" s="145"/>
      <c r="C608" s="145"/>
      <c r="D608" s="145"/>
      <c r="E608" s="145"/>
      <c r="F608" s="145"/>
      <c r="G608" s="145"/>
      <c r="H608" s="145"/>
      <c r="I608" s="145"/>
      <c r="J608" s="142"/>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row>
    <row r="609" spans="1:133">
      <c r="A609" s="145"/>
      <c r="B609" s="145"/>
      <c r="C609" s="145"/>
      <c r="D609" s="145"/>
      <c r="E609" s="145"/>
      <c r="F609" s="145"/>
      <c r="G609" s="145"/>
      <c r="H609" s="145"/>
      <c r="I609" s="145"/>
      <c r="J609" s="142"/>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row>
    <row r="610" spans="1:133">
      <c r="A610" s="145"/>
      <c r="B610" s="145"/>
      <c r="C610" s="145"/>
      <c r="D610" s="145"/>
      <c r="E610" s="145"/>
      <c r="F610" s="145"/>
      <c r="G610" s="145"/>
      <c r="H610" s="145"/>
      <c r="I610" s="145"/>
      <c r="J610" s="142"/>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row>
    <row r="611" spans="1:133">
      <c r="A611" s="145"/>
      <c r="B611" s="145"/>
      <c r="C611" s="145"/>
      <c r="D611" s="145"/>
      <c r="E611" s="145"/>
      <c r="F611" s="145"/>
      <c r="G611" s="145"/>
      <c r="H611" s="145"/>
      <c r="I611" s="145"/>
      <c r="J611" s="142"/>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row>
    <row r="612" spans="1:133">
      <c r="A612" s="145"/>
      <c r="B612" s="145"/>
      <c r="C612" s="145"/>
      <c r="D612" s="145"/>
      <c r="E612" s="145"/>
      <c r="F612" s="145"/>
      <c r="G612" s="145"/>
      <c r="H612" s="145"/>
      <c r="I612" s="145"/>
      <c r="J612" s="142"/>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row>
    <row r="613" spans="1:133">
      <c r="A613" s="145"/>
      <c r="B613" s="145"/>
      <c r="C613" s="145"/>
      <c r="D613" s="145"/>
      <c r="E613" s="145"/>
      <c r="F613" s="145"/>
      <c r="G613" s="145"/>
      <c r="H613" s="145"/>
      <c r="I613" s="145"/>
      <c r="J613" s="142"/>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row>
    <row r="614" spans="1:133">
      <c r="A614" s="145"/>
      <c r="B614" s="145"/>
      <c r="C614" s="145"/>
      <c r="D614" s="145"/>
      <c r="E614" s="145"/>
      <c r="F614" s="145"/>
      <c r="G614" s="145"/>
      <c r="H614" s="145"/>
      <c r="I614" s="145"/>
      <c r="J614" s="142"/>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row>
    <row r="615" spans="1:133">
      <c r="A615" s="145"/>
      <c r="B615" s="145"/>
      <c r="C615" s="145"/>
      <c r="D615" s="145"/>
      <c r="E615" s="145"/>
      <c r="F615" s="145"/>
      <c r="G615" s="145"/>
      <c r="H615" s="145"/>
      <c r="I615" s="145"/>
      <c r="J615" s="142"/>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row>
    <row r="616" spans="1:133">
      <c r="A616" s="145"/>
      <c r="B616" s="145"/>
      <c r="C616" s="145"/>
      <c r="D616" s="145"/>
      <c r="E616" s="145"/>
      <c r="F616" s="145"/>
      <c r="G616" s="145"/>
      <c r="H616" s="145"/>
      <c r="I616" s="145"/>
      <c r="J616" s="142"/>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row>
    <row r="617" spans="1:133">
      <c r="A617" s="145"/>
      <c r="B617" s="145"/>
      <c r="C617" s="145"/>
      <c r="D617" s="145"/>
      <c r="E617" s="145"/>
      <c r="F617" s="145"/>
      <c r="G617" s="145"/>
      <c r="H617" s="145"/>
      <c r="I617" s="145"/>
      <c r="J617" s="142"/>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row>
    <row r="618" spans="1:133">
      <c r="A618" s="145"/>
      <c r="B618" s="145"/>
      <c r="C618" s="145"/>
      <c r="D618" s="145"/>
      <c r="E618" s="145"/>
      <c r="F618" s="145"/>
      <c r="G618" s="145"/>
      <c r="H618" s="145"/>
      <c r="I618" s="145"/>
      <c r="J618" s="142"/>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row>
    <row r="619" spans="1:133">
      <c r="A619" s="145"/>
      <c r="B619" s="145"/>
      <c r="C619" s="145"/>
      <c r="D619" s="145"/>
      <c r="E619" s="145"/>
      <c r="F619" s="145"/>
      <c r="G619" s="145"/>
      <c r="H619" s="145"/>
      <c r="I619" s="145"/>
      <c r="J619" s="142"/>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row>
    <row r="620" spans="1:133">
      <c r="A620" s="145"/>
      <c r="B620" s="145"/>
      <c r="C620" s="145"/>
      <c r="D620" s="145"/>
      <c r="E620" s="145"/>
      <c r="F620" s="145"/>
      <c r="G620" s="145"/>
      <c r="H620" s="145"/>
      <c r="I620" s="145"/>
      <c r="J620" s="142"/>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row>
    <row r="621" spans="1:133">
      <c r="A621" s="145"/>
      <c r="B621" s="145"/>
      <c r="C621" s="145"/>
      <c r="D621" s="145"/>
      <c r="E621" s="145"/>
      <c r="F621" s="145"/>
      <c r="G621" s="145"/>
      <c r="H621" s="145"/>
      <c r="I621" s="145"/>
      <c r="J621" s="142"/>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row>
    <row r="622" spans="1:133">
      <c r="A622" s="145"/>
      <c r="B622" s="145"/>
      <c r="C622" s="145"/>
      <c r="D622" s="145"/>
      <c r="E622" s="145"/>
      <c r="F622" s="145"/>
      <c r="G622" s="145"/>
      <c r="H622" s="145"/>
      <c r="I622" s="145"/>
      <c r="J622" s="142"/>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row>
    <row r="623" spans="1:133">
      <c r="A623" s="145"/>
      <c r="B623" s="145"/>
      <c r="C623" s="145"/>
      <c r="D623" s="145"/>
      <c r="E623" s="145"/>
      <c r="F623" s="145"/>
      <c r="G623" s="145"/>
      <c r="H623" s="145"/>
      <c r="I623" s="145"/>
      <c r="J623" s="142"/>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row>
    <row r="624" spans="1:133">
      <c r="A624" s="145"/>
      <c r="B624" s="145"/>
      <c r="C624" s="145"/>
      <c r="D624" s="145"/>
      <c r="E624" s="145"/>
      <c r="F624" s="145"/>
      <c r="G624" s="145"/>
      <c r="H624" s="145"/>
      <c r="I624" s="145"/>
      <c r="J624" s="142"/>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row>
    <row r="625" spans="1:133">
      <c r="A625" s="145"/>
      <c r="B625" s="145"/>
      <c r="C625" s="145"/>
      <c r="D625" s="145"/>
      <c r="E625" s="145"/>
      <c r="F625" s="145"/>
      <c r="G625" s="145"/>
      <c r="H625" s="145"/>
      <c r="I625" s="145"/>
      <c r="J625" s="142"/>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row>
    <row r="626" spans="1:133">
      <c r="A626" s="145"/>
      <c r="B626" s="145"/>
      <c r="C626" s="145"/>
      <c r="D626" s="145"/>
      <c r="E626" s="145"/>
      <c r="F626" s="145"/>
      <c r="G626" s="145"/>
      <c r="H626" s="145"/>
      <c r="I626" s="145"/>
      <c r="J626" s="142"/>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row>
    <row r="627" spans="1:133">
      <c r="A627" s="145"/>
      <c r="B627" s="145"/>
      <c r="C627" s="145"/>
      <c r="D627" s="145"/>
      <c r="E627" s="145"/>
      <c r="F627" s="145"/>
      <c r="G627" s="145"/>
      <c r="H627" s="145"/>
      <c r="I627" s="145"/>
      <c r="J627" s="142"/>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row>
    <row r="628" spans="1:133">
      <c r="A628" s="145"/>
      <c r="B628" s="145"/>
      <c r="C628" s="145"/>
      <c r="D628" s="145"/>
      <c r="E628" s="145"/>
      <c r="F628" s="145"/>
      <c r="G628" s="145"/>
      <c r="H628" s="145"/>
      <c r="I628" s="145"/>
      <c r="J628" s="142"/>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row>
    <row r="629" spans="1:133">
      <c r="A629" s="145"/>
      <c r="B629" s="145"/>
      <c r="C629" s="145"/>
      <c r="D629" s="145"/>
      <c r="E629" s="145"/>
      <c r="F629" s="145"/>
      <c r="G629" s="145"/>
      <c r="H629" s="145"/>
      <c r="I629" s="145"/>
      <c r="J629" s="142"/>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row>
    <row r="630" spans="1:133">
      <c r="A630" s="145"/>
      <c r="B630" s="145"/>
      <c r="C630" s="145"/>
      <c r="D630" s="145"/>
      <c r="E630" s="145"/>
      <c r="F630" s="145"/>
      <c r="G630" s="145"/>
      <c r="H630" s="145"/>
      <c r="I630" s="145"/>
      <c r="J630" s="142"/>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row>
    <row r="631" spans="1:133">
      <c r="A631" s="145"/>
      <c r="B631" s="145"/>
      <c r="C631" s="145"/>
      <c r="D631" s="145"/>
      <c r="E631" s="145"/>
      <c r="F631" s="145"/>
      <c r="G631" s="145"/>
      <c r="H631" s="145"/>
      <c r="I631" s="145"/>
      <c r="J631" s="142"/>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row>
    <row r="632" spans="1:133">
      <c r="A632" s="145"/>
      <c r="B632" s="145"/>
      <c r="C632" s="145"/>
      <c r="D632" s="145"/>
      <c r="E632" s="145"/>
      <c r="F632" s="145"/>
      <c r="G632" s="145"/>
      <c r="H632" s="145"/>
      <c r="I632" s="145"/>
      <c r="J632" s="142"/>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row>
    <row r="633" spans="1:133">
      <c r="A633" s="145"/>
      <c r="B633" s="145"/>
      <c r="C633" s="145"/>
      <c r="D633" s="145"/>
      <c r="E633" s="145"/>
      <c r="F633" s="145"/>
      <c r="G633" s="145"/>
      <c r="H633" s="145"/>
      <c r="I633" s="145"/>
      <c r="J633" s="142"/>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row>
    <row r="634" spans="1:133">
      <c r="A634" s="145"/>
      <c r="B634" s="145"/>
      <c r="C634" s="145"/>
      <c r="D634" s="145"/>
      <c r="E634" s="145"/>
      <c r="F634" s="145"/>
      <c r="G634" s="145"/>
      <c r="H634" s="145"/>
      <c r="I634" s="145"/>
      <c r="J634" s="142"/>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row>
    <row r="635" spans="1:133">
      <c r="A635" s="145"/>
      <c r="B635" s="145"/>
      <c r="C635" s="145"/>
      <c r="D635" s="145"/>
      <c r="E635" s="145"/>
      <c r="F635" s="145"/>
      <c r="G635" s="145"/>
      <c r="H635" s="145"/>
      <c r="I635" s="145"/>
      <c r="J635" s="142"/>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row>
    <row r="636" spans="1:133">
      <c r="A636" s="145"/>
      <c r="B636" s="145"/>
      <c r="C636" s="145"/>
      <c r="D636" s="145"/>
      <c r="E636" s="145"/>
      <c r="F636" s="145"/>
      <c r="G636" s="145"/>
      <c r="H636" s="145"/>
      <c r="I636" s="145"/>
      <c r="J636" s="142"/>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row>
    <row r="637" spans="1:133">
      <c r="A637" s="145"/>
      <c r="B637" s="145"/>
      <c r="C637" s="145"/>
      <c r="D637" s="145"/>
      <c r="E637" s="145"/>
      <c r="F637" s="145"/>
      <c r="G637" s="145"/>
      <c r="H637" s="145"/>
      <c r="I637" s="145"/>
      <c r="J637" s="142"/>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row>
    <row r="638" spans="1:133">
      <c r="A638" s="145"/>
      <c r="B638" s="145"/>
      <c r="C638" s="145"/>
      <c r="D638" s="145"/>
      <c r="E638" s="145"/>
      <c r="F638" s="145"/>
      <c r="G638" s="145"/>
      <c r="H638" s="145"/>
      <c r="I638" s="145"/>
      <c r="J638" s="142"/>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row>
    <row r="639" spans="1:133">
      <c r="A639" s="145"/>
      <c r="B639" s="145"/>
      <c r="C639" s="145"/>
      <c r="D639" s="145"/>
      <c r="E639" s="145"/>
      <c r="F639" s="145"/>
      <c r="G639" s="145"/>
      <c r="H639" s="145"/>
      <c r="I639" s="145"/>
      <c r="J639" s="142"/>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row>
    <row r="640" spans="1:133">
      <c r="A640" s="145"/>
      <c r="B640" s="145"/>
      <c r="C640" s="145"/>
      <c r="D640" s="145"/>
      <c r="E640" s="145"/>
      <c r="F640" s="145"/>
      <c r="G640" s="145"/>
      <c r="H640" s="145"/>
      <c r="I640" s="145"/>
      <c r="J640" s="142"/>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row>
    <row r="641" spans="1:133">
      <c r="A641" s="145"/>
      <c r="B641" s="145"/>
      <c r="C641" s="145"/>
      <c r="D641" s="145"/>
      <c r="E641" s="145"/>
      <c r="F641" s="145"/>
      <c r="G641" s="145"/>
      <c r="H641" s="145"/>
      <c r="I641" s="145"/>
      <c r="J641" s="142"/>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row>
    <row r="642" spans="1:133">
      <c r="A642" s="145"/>
      <c r="B642" s="145"/>
      <c r="C642" s="145"/>
      <c r="D642" s="145"/>
      <c r="E642" s="145"/>
      <c r="F642" s="145"/>
      <c r="G642" s="145"/>
      <c r="H642" s="145"/>
      <c r="I642" s="145"/>
      <c r="J642" s="142"/>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row>
    <row r="643" spans="1:133">
      <c r="A643" s="145"/>
      <c r="B643" s="145"/>
      <c r="C643" s="145"/>
      <c r="D643" s="145"/>
      <c r="E643" s="145"/>
      <c r="F643" s="145"/>
      <c r="G643" s="145"/>
      <c r="H643" s="145"/>
      <c r="I643" s="145"/>
      <c r="J643" s="142"/>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row>
    <row r="644" spans="1:133">
      <c r="A644" s="145"/>
      <c r="B644" s="145"/>
      <c r="C644" s="145"/>
      <c r="D644" s="145"/>
      <c r="E644" s="145"/>
      <c r="F644" s="145"/>
      <c r="G644" s="145"/>
      <c r="H644" s="145"/>
      <c r="I644" s="145"/>
      <c r="J644" s="142"/>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row>
    <row r="645" spans="1:133">
      <c r="A645" s="145"/>
      <c r="B645" s="145"/>
      <c r="C645" s="145"/>
      <c r="D645" s="145"/>
      <c r="E645" s="145"/>
      <c r="F645" s="145"/>
      <c r="G645" s="145"/>
      <c r="H645" s="145"/>
      <c r="I645" s="145"/>
      <c r="J645" s="142"/>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row>
    <row r="646" spans="1:133">
      <c r="A646" s="145"/>
      <c r="B646" s="145"/>
      <c r="C646" s="145"/>
      <c r="D646" s="145"/>
      <c r="E646" s="145"/>
      <c r="F646" s="145"/>
      <c r="G646" s="145"/>
      <c r="H646" s="145"/>
      <c r="I646" s="145"/>
      <c r="J646" s="142"/>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row>
    <row r="647" spans="1:133">
      <c r="A647" s="145"/>
      <c r="B647" s="145"/>
      <c r="C647" s="145"/>
      <c r="D647" s="145"/>
      <c r="E647" s="145"/>
      <c r="F647" s="145"/>
      <c r="G647" s="145"/>
      <c r="H647" s="145"/>
      <c r="I647" s="145"/>
      <c r="J647" s="142"/>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row>
    <row r="648" spans="1:133">
      <c r="A648" s="145"/>
      <c r="B648" s="145"/>
      <c r="C648" s="145"/>
      <c r="D648" s="145"/>
      <c r="E648" s="145"/>
      <c r="F648" s="145"/>
      <c r="G648" s="145"/>
      <c r="H648" s="145"/>
      <c r="I648" s="145"/>
      <c r="J648" s="142"/>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row>
    <row r="649" spans="1:133">
      <c r="A649" s="145"/>
      <c r="B649" s="145"/>
      <c r="C649" s="145"/>
      <c r="D649" s="145"/>
      <c r="E649" s="145"/>
      <c r="F649" s="145"/>
      <c r="G649" s="145"/>
      <c r="H649" s="145"/>
      <c r="I649" s="145"/>
      <c r="J649" s="142"/>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row>
    <row r="650" spans="1:133">
      <c r="A650" s="145"/>
      <c r="B650" s="145"/>
      <c r="C650" s="145"/>
      <c r="D650" s="145"/>
      <c r="E650" s="145"/>
      <c r="F650" s="145"/>
      <c r="G650" s="145"/>
      <c r="H650" s="145"/>
      <c r="I650" s="145"/>
      <c r="J650" s="142"/>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row>
    <row r="651" spans="1:133">
      <c r="A651" s="145"/>
      <c r="B651" s="145"/>
      <c r="C651" s="145"/>
      <c r="D651" s="145"/>
      <c r="E651" s="145"/>
      <c r="F651" s="145"/>
      <c r="G651" s="145"/>
      <c r="H651" s="145"/>
      <c r="I651" s="145"/>
      <c r="J651" s="142"/>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row>
    <row r="652" spans="1:133">
      <c r="A652" s="145"/>
      <c r="B652" s="145"/>
      <c r="C652" s="145"/>
      <c r="D652" s="145"/>
      <c r="E652" s="145"/>
      <c r="F652" s="145"/>
      <c r="G652" s="145"/>
      <c r="H652" s="145"/>
      <c r="I652" s="145"/>
      <c r="J652" s="142"/>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row>
    <row r="653" spans="1:133">
      <c r="A653" s="145"/>
      <c r="B653" s="145"/>
      <c r="C653" s="145"/>
      <c r="D653" s="145"/>
      <c r="E653" s="145"/>
      <c r="F653" s="145"/>
      <c r="G653" s="145"/>
      <c r="H653" s="145"/>
      <c r="I653" s="145"/>
      <c r="J653" s="142"/>
    </row>
    <row r="654" spans="1:133">
      <c r="A654" s="145"/>
      <c r="B654" s="145"/>
      <c r="C654" s="145"/>
      <c r="D654" s="145"/>
      <c r="E654" s="145"/>
      <c r="F654" s="145"/>
      <c r="G654" s="145"/>
      <c r="H654" s="145"/>
      <c r="I654" s="145"/>
      <c r="J654" s="142"/>
    </row>
  </sheetData>
  <pageMargins left="0.7" right="0.7" top="0.75" bottom="0.75" header="0.3" footer="0.3"/>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4.9989318521683403E-2"/>
    <pageSetUpPr fitToPage="1"/>
  </sheetPr>
  <dimension ref="A1:EB656"/>
  <sheetViews>
    <sheetView showGridLines="0" view="pageBreakPreview" zoomScale="80" zoomScaleNormal="80" zoomScaleSheetLayoutView="80" workbookViewId="0">
      <selection activeCell="M8" sqref="M8"/>
    </sheetView>
  </sheetViews>
  <sheetFormatPr defaultColWidth="8.81640625" defaultRowHeight="13"/>
  <cols>
    <col min="1" max="1" width="57.54296875" style="122" customWidth="1"/>
    <col min="2" max="5" width="11.81640625" style="122" customWidth="1"/>
    <col min="6" max="6" width="13.1796875" style="122" customWidth="1"/>
    <col min="7" max="7" width="11.81640625" style="122" customWidth="1"/>
    <col min="8" max="8" width="12.453125" style="122" customWidth="1"/>
    <col min="9" max="9" width="13" style="122" customWidth="1"/>
    <col min="10" max="10" width="13.08984375" style="122" customWidth="1"/>
    <col min="11" max="11" width="15.08984375" style="122" customWidth="1"/>
    <col min="12" max="16384" width="8.81640625" style="122"/>
  </cols>
  <sheetData>
    <row r="1" spans="1:132" s="207" customFormat="1">
      <c r="A1" s="197" t="s">
        <v>272</v>
      </c>
      <c r="B1" s="197"/>
      <c r="C1" s="197"/>
      <c r="D1" s="197"/>
      <c r="E1" s="197"/>
      <c r="F1" s="197"/>
      <c r="G1" s="197"/>
      <c r="H1" s="197"/>
    </row>
    <row r="2" spans="1:132" s="207" customFormat="1" ht="13.5" thickBot="1">
      <c r="A2" s="199" t="s">
        <v>269</v>
      </c>
      <c r="B2" s="199"/>
      <c r="C2" s="199"/>
      <c r="D2" s="199"/>
      <c r="E2" s="199"/>
      <c r="F2" s="199"/>
      <c r="G2" s="199"/>
      <c r="H2" s="199"/>
    </row>
    <row r="3" spans="1:132" s="207" customFormat="1" ht="14" thickTop="1" thickBot="1">
      <c r="A3" s="209" t="s">
        <v>229</v>
      </c>
      <c r="B3" s="241" t="s">
        <v>314</v>
      </c>
      <c r="C3" s="241" t="s">
        <v>307</v>
      </c>
      <c r="D3" s="241" t="s">
        <v>308</v>
      </c>
      <c r="E3" s="241" t="s">
        <v>345</v>
      </c>
      <c r="F3" s="241" t="s">
        <v>402</v>
      </c>
      <c r="G3" s="241" t="s">
        <v>441</v>
      </c>
      <c r="H3" s="241" t="s">
        <v>459</v>
      </c>
      <c r="I3" s="241" t="s">
        <v>527</v>
      </c>
      <c r="J3" s="241" t="s">
        <v>596</v>
      </c>
      <c r="K3" s="241" t="s">
        <v>610</v>
      </c>
    </row>
    <row r="4" spans="1:132" s="207" customFormat="1" ht="13.5" thickTop="1">
      <c r="A4" s="235" t="s">
        <v>291</v>
      </c>
      <c r="B4" s="236">
        <v>1028</v>
      </c>
      <c r="C4" s="237">
        <v>1970</v>
      </c>
      <c r="D4" s="238">
        <v>2573</v>
      </c>
      <c r="E4" s="238">
        <v>597</v>
      </c>
      <c r="F4" s="238">
        <f>+E17</f>
        <v>1442</v>
      </c>
      <c r="G4" s="238">
        <v>3237</v>
      </c>
      <c r="H4" s="238">
        <v>8323</v>
      </c>
      <c r="I4" s="238">
        <v>8911</v>
      </c>
      <c r="J4" s="238">
        <v>-1090</v>
      </c>
      <c r="K4" s="238"/>
    </row>
    <row r="5" spans="1:132">
      <c r="A5" s="135" t="s">
        <v>99</v>
      </c>
      <c r="B5" s="144">
        <v>931</v>
      </c>
      <c r="C5" s="144">
        <v>1294</v>
      </c>
      <c r="D5" s="144">
        <v>1292</v>
      </c>
      <c r="E5" s="144">
        <v>590</v>
      </c>
      <c r="F5" s="144">
        <v>2226</v>
      </c>
      <c r="G5" s="144">
        <v>325</v>
      </c>
      <c r="H5" s="144">
        <v>323</v>
      </c>
      <c r="I5" s="144">
        <v>-9747</v>
      </c>
      <c r="J5" s="144">
        <v>106</v>
      </c>
      <c r="K5" s="144"/>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row>
    <row r="6" spans="1:132">
      <c r="A6" s="135" t="s">
        <v>284</v>
      </c>
      <c r="B6" s="144">
        <v>-335</v>
      </c>
      <c r="C6" s="144">
        <v>-126</v>
      </c>
      <c r="D6" s="144">
        <v>114</v>
      </c>
      <c r="E6" s="144">
        <v>65</v>
      </c>
      <c r="F6" s="144">
        <v>-472</v>
      </c>
      <c r="G6" s="144">
        <v>429</v>
      </c>
      <c r="H6" s="144">
        <v>231</v>
      </c>
      <c r="I6" s="144">
        <v>-257</v>
      </c>
      <c r="J6" s="144">
        <v>-16</v>
      </c>
      <c r="K6" s="144"/>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row>
    <row r="7" spans="1:132" s="207" customFormat="1">
      <c r="A7" s="239" t="s">
        <v>285</v>
      </c>
      <c r="B7" s="240">
        <v>596</v>
      </c>
      <c r="C7" s="240">
        <v>1168</v>
      </c>
      <c r="D7" s="240">
        <v>1406</v>
      </c>
      <c r="E7" s="240">
        <v>655</v>
      </c>
      <c r="F7" s="240">
        <v>1754</v>
      </c>
      <c r="G7" s="240">
        <v>754</v>
      </c>
      <c r="H7" s="240">
        <v>554</v>
      </c>
      <c r="I7" s="240">
        <v>-10004</v>
      </c>
      <c r="J7" s="240">
        <v>90</v>
      </c>
      <c r="K7" s="240"/>
    </row>
    <row r="8" spans="1:132">
      <c r="A8" s="135"/>
      <c r="B8" s="144"/>
      <c r="C8" s="144"/>
      <c r="D8" s="144"/>
      <c r="E8" s="144"/>
      <c r="F8" s="144"/>
      <c r="G8" s="144"/>
      <c r="H8" s="144"/>
      <c r="I8" s="144"/>
      <c r="J8" s="144"/>
      <c r="K8" s="144"/>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row>
    <row r="9" spans="1:132">
      <c r="A9" s="135" t="s">
        <v>292</v>
      </c>
      <c r="B9" s="144">
        <v>18</v>
      </c>
      <c r="C9" s="144">
        <v>51</v>
      </c>
      <c r="D9" s="144">
        <v>20</v>
      </c>
      <c r="E9" s="144">
        <v>15</v>
      </c>
      <c r="F9" s="144">
        <v>21</v>
      </c>
      <c r="G9" s="144">
        <v>30</v>
      </c>
      <c r="H9" s="144">
        <v>34</v>
      </c>
      <c r="I9" s="144">
        <v>3</v>
      </c>
      <c r="J9" s="144">
        <v>-8</v>
      </c>
      <c r="K9" s="144"/>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row>
    <row r="10" spans="1:132">
      <c r="A10" s="135" t="s">
        <v>544</v>
      </c>
      <c r="B10" s="144">
        <v>0</v>
      </c>
      <c r="C10" s="144">
        <v>0</v>
      </c>
      <c r="D10" s="144">
        <v>0</v>
      </c>
      <c r="E10" s="144">
        <v>0</v>
      </c>
      <c r="F10" s="144">
        <v>0</v>
      </c>
      <c r="G10" s="144">
        <v>0</v>
      </c>
      <c r="H10" s="144">
        <v>0</v>
      </c>
      <c r="I10" s="144">
        <v>0</v>
      </c>
      <c r="J10" s="144">
        <v>4000</v>
      </c>
      <c r="K10" s="144"/>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row>
    <row r="11" spans="1:132">
      <c r="A11" s="135" t="s">
        <v>546</v>
      </c>
      <c r="B11" s="144">
        <v>0</v>
      </c>
      <c r="C11" s="144">
        <v>0</v>
      </c>
      <c r="D11" s="144">
        <v>0</v>
      </c>
      <c r="E11" s="144">
        <v>0</v>
      </c>
      <c r="F11" s="144">
        <v>0</v>
      </c>
      <c r="G11" s="144">
        <v>0</v>
      </c>
      <c r="H11" s="144">
        <v>0</v>
      </c>
      <c r="I11" s="144">
        <v>0</v>
      </c>
      <c r="J11" s="144">
        <v>810</v>
      </c>
      <c r="K11" s="144"/>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row>
    <row r="12" spans="1:132">
      <c r="A12" s="135" t="s">
        <v>550</v>
      </c>
      <c r="B12" s="144">
        <v>0</v>
      </c>
      <c r="C12" s="144">
        <v>0</v>
      </c>
      <c r="D12" s="144">
        <v>0</v>
      </c>
      <c r="E12" s="144">
        <v>0</v>
      </c>
      <c r="F12" s="144">
        <v>0</v>
      </c>
      <c r="G12" s="144">
        <v>0</v>
      </c>
      <c r="H12" s="144">
        <v>0</v>
      </c>
      <c r="I12" s="144">
        <v>0</v>
      </c>
      <c r="J12" s="144">
        <v>-125</v>
      </c>
      <c r="K12" s="144"/>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row>
    <row r="13" spans="1:132">
      <c r="A13" s="135" t="s">
        <v>293</v>
      </c>
      <c r="B13" s="144">
        <v>0</v>
      </c>
      <c r="C13" s="144">
        <v>0</v>
      </c>
      <c r="D13" s="144">
        <v>2000</v>
      </c>
      <c r="E13" s="144">
        <v>620</v>
      </c>
      <c r="F13" s="144">
        <v>0</v>
      </c>
      <c r="G13" s="144">
        <v>4303</v>
      </c>
      <c r="H13" s="144">
        <v>0</v>
      </c>
      <c r="I13" s="144">
        <v>0</v>
      </c>
      <c r="J13" s="144">
        <v>0</v>
      </c>
      <c r="K13" s="144"/>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row>
    <row r="14" spans="1:132">
      <c r="A14" s="135" t="s">
        <v>418</v>
      </c>
      <c r="B14" s="144">
        <v>327</v>
      </c>
      <c r="C14" s="144">
        <v>-615</v>
      </c>
      <c r="D14" s="144">
        <v>-5400</v>
      </c>
      <c r="E14" s="144">
        <v>-7</v>
      </c>
      <c r="F14" s="144">
        <v>18</v>
      </c>
      <c r="G14" s="144">
        <v>-1</v>
      </c>
      <c r="H14" s="144">
        <v>0</v>
      </c>
      <c r="I14" s="144">
        <v>0</v>
      </c>
      <c r="J14" s="144">
        <v>0</v>
      </c>
      <c r="K14" s="144"/>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row>
    <row r="15" spans="1:132">
      <c r="A15" s="135" t="s">
        <v>324</v>
      </c>
      <c r="B15" s="144"/>
      <c r="C15" s="144"/>
      <c r="D15" s="144"/>
      <c r="E15" s="144">
        <v>-438</v>
      </c>
      <c r="F15" s="144">
        <v>0</v>
      </c>
      <c r="G15" s="144">
        <v>0</v>
      </c>
      <c r="H15" s="144">
        <v>0</v>
      </c>
      <c r="I15" s="144">
        <v>0</v>
      </c>
      <c r="J15" s="144">
        <v>0</v>
      </c>
      <c r="K15" s="144"/>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row>
    <row r="16" spans="1:132">
      <c r="A16" s="135" t="s">
        <v>419</v>
      </c>
      <c r="B16" s="144">
        <v>1</v>
      </c>
      <c r="C16" s="144">
        <v>-1</v>
      </c>
      <c r="D16" s="144">
        <v>-1</v>
      </c>
      <c r="E16" s="144">
        <v>0</v>
      </c>
      <c r="F16" s="144">
        <v>2</v>
      </c>
      <c r="G16" s="144">
        <v>0</v>
      </c>
      <c r="H16" s="144">
        <v>0</v>
      </c>
      <c r="I16" s="144">
        <v>0</v>
      </c>
      <c r="J16" s="144">
        <v>0</v>
      </c>
      <c r="K16" s="144"/>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row>
    <row r="17" spans="1:132" s="207" customFormat="1">
      <c r="A17" s="239" t="s">
        <v>295</v>
      </c>
      <c r="B17" s="240">
        <v>1970</v>
      </c>
      <c r="C17" s="240">
        <v>2573</v>
      </c>
      <c r="D17" s="240">
        <v>597</v>
      </c>
      <c r="E17" s="240">
        <v>1442</v>
      </c>
      <c r="F17" s="240">
        <v>3237</v>
      </c>
      <c r="G17" s="240">
        <v>8323</v>
      </c>
      <c r="H17" s="240">
        <v>8911</v>
      </c>
      <c r="I17" s="240">
        <v>-1090</v>
      </c>
      <c r="J17" s="240">
        <v>3677</v>
      </c>
      <c r="K17" s="240"/>
    </row>
    <row r="18" spans="1:132">
      <c r="A18" s="145"/>
      <c r="B18" s="145"/>
      <c r="C18" s="145"/>
      <c r="D18" s="145"/>
      <c r="E18" s="145"/>
      <c r="F18" s="145"/>
      <c r="G18" s="145"/>
      <c r="H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row>
    <row r="19" spans="1:132">
      <c r="A19" s="135"/>
      <c r="B19" s="148"/>
      <c r="C19" s="148"/>
      <c r="D19" s="148"/>
      <c r="E19" s="148"/>
      <c r="F19" s="148"/>
      <c r="G19" s="148"/>
      <c r="H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row>
    <row r="20" spans="1:132">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row>
    <row r="21" spans="1:132">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row>
    <row r="22" spans="1:132">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row>
    <row r="23" spans="1:132">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row>
    <row r="24" spans="1:132">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row>
    <row r="25" spans="1:132">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row>
    <row r="26" spans="1:132">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row>
    <row r="27" spans="1:132">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row>
    <row r="28" spans="1:132">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row>
    <row r="29" spans="1:132">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row>
    <row r="30" spans="1:132">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row>
    <row r="31" spans="1:132">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row>
    <row r="32" spans="1:132">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row>
    <row r="33" spans="1:132">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row>
    <row r="34" spans="1:132">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row>
    <row r="35" spans="1:132">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row>
    <row r="36" spans="1:132">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row>
    <row r="37" spans="1:132">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row>
    <row r="38" spans="1:132">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row>
    <row r="39" spans="1:132">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row>
    <row r="40" spans="1:132">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row>
    <row r="41" spans="1:132">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row>
    <row r="42" spans="1:132">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row>
    <row r="43" spans="1:132">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row>
    <row r="44" spans="1:132">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row>
    <row r="45" spans="1:132">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row>
    <row r="46" spans="1:132">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row>
    <row r="47" spans="1:132">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row>
    <row r="48" spans="1:132">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row>
    <row r="49" spans="1:132">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row>
    <row r="50" spans="1:132">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row>
    <row r="51" spans="1:132">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row>
    <row r="52" spans="1:132">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row>
    <row r="53" spans="1:132">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row>
    <row r="54" spans="1:132">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row>
    <row r="55" spans="1:132">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row>
    <row r="56" spans="1:132">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row>
    <row r="57" spans="1:132">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row>
    <row r="58" spans="1:132">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row>
    <row r="59" spans="1:132">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row>
    <row r="60" spans="1:132">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row>
    <row r="61" spans="1:132">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row>
    <row r="62" spans="1:132">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row>
    <row r="63" spans="1:132">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row>
    <row r="64" spans="1:132">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row>
    <row r="65" spans="1:132">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row>
    <row r="66" spans="1:132">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row>
    <row r="67" spans="1:132">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row>
    <row r="68" spans="1:132">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row>
    <row r="69" spans="1:132">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row>
    <row r="70" spans="1:132">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row>
    <row r="71" spans="1:132">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row>
    <row r="72" spans="1:132">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row>
    <row r="73" spans="1:132">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row>
    <row r="74" spans="1:132">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row>
    <row r="75" spans="1:132">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row>
    <row r="76" spans="1:132">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row>
    <row r="77" spans="1:132">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row>
    <row r="78" spans="1:132">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row>
    <row r="79" spans="1:132">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row>
    <row r="80" spans="1:132">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row>
    <row r="81" spans="1:132">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row>
    <row r="82" spans="1:132">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row>
    <row r="83" spans="1:132">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row>
    <row r="84" spans="1:132">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row>
    <row r="85" spans="1:13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row>
    <row r="86" spans="1:13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row>
    <row r="87" spans="1:13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row>
    <row r="88" spans="1:13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row>
    <row r="89" spans="1:13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row>
    <row r="90" spans="1:13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row>
    <row r="91" spans="1:132">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row>
    <row r="92" spans="1:132">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row>
    <row r="93" spans="1:132">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row>
    <row r="94" spans="1:132">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row>
    <row r="95" spans="1:132">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row>
    <row r="96" spans="1:132">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row>
    <row r="97" spans="1:132">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row>
    <row r="98" spans="1:132">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row>
    <row r="99" spans="1:132">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row>
    <row r="100" spans="1:132">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row>
    <row r="101" spans="1:132">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row>
    <row r="102" spans="1:132">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row>
    <row r="103" spans="1:132">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row>
    <row r="104" spans="1:132">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row>
    <row r="105" spans="1:132">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row>
    <row r="106" spans="1:132">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row>
    <row r="107" spans="1:132">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row>
    <row r="108" spans="1:132">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row>
    <row r="109" spans="1:132">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row>
    <row r="110" spans="1:132">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row>
    <row r="111" spans="1:132">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row>
    <row r="112" spans="1:132">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row>
    <row r="113" spans="1:132">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row>
    <row r="114" spans="1:132">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row>
    <row r="115" spans="1:132">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row>
    <row r="116" spans="1:132">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row>
    <row r="117" spans="1:132">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row>
    <row r="118" spans="1:132">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row>
    <row r="119" spans="1:132">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row>
    <row r="120" spans="1:132">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row>
    <row r="121" spans="1:132">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row>
    <row r="122" spans="1:132">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row>
    <row r="123" spans="1:132">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row>
    <row r="124" spans="1:132">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row>
    <row r="125" spans="1:132">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row>
    <row r="126" spans="1:132">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row>
    <row r="127" spans="1:132">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row>
    <row r="128" spans="1:132">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row>
    <row r="129" spans="1:132">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row>
    <row r="130" spans="1:132">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row>
    <row r="131" spans="1:132">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row>
    <row r="132" spans="1:132">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row>
    <row r="133" spans="1:132">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row>
    <row r="134" spans="1:132">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row>
    <row r="135" spans="1:132">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row>
    <row r="136" spans="1:132">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row>
    <row r="137" spans="1:132">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row>
    <row r="138" spans="1:132">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row>
    <row r="139" spans="1:132">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row>
    <row r="140" spans="1:132">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row>
    <row r="141" spans="1:132">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row>
    <row r="142" spans="1:132">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row>
    <row r="143" spans="1:132">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row>
    <row r="144" spans="1:132">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row>
    <row r="145" spans="1:132">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row>
    <row r="146" spans="1:132">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row>
    <row r="147" spans="1:132">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row>
    <row r="148" spans="1:132">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row>
    <row r="149" spans="1:132">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row>
    <row r="150" spans="1:132">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row>
    <row r="151" spans="1:132">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row>
    <row r="152" spans="1:132">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row>
    <row r="153" spans="1:132">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row>
    <row r="154" spans="1:132">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row>
    <row r="155" spans="1:132">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row>
    <row r="156" spans="1:132">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row>
    <row r="157" spans="1:132">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row>
    <row r="158" spans="1:132">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row>
    <row r="159" spans="1:132">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row>
    <row r="160" spans="1:132">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row>
    <row r="161" spans="1:132">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row>
    <row r="162" spans="1:132">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row>
    <row r="163" spans="1:132">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row>
    <row r="164" spans="1:132">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row>
    <row r="165" spans="1:132">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row>
    <row r="166" spans="1:132">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row>
    <row r="167" spans="1:132">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row>
    <row r="168" spans="1:132">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row>
    <row r="169" spans="1:132">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row>
    <row r="170" spans="1:132">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row>
    <row r="171" spans="1:132">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row>
    <row r="172" spans="1:132">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row>
    <row r="173" spans="1:132">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row>
    <row r="174" spans="1:132">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row>
    <row r="175" spans="1:132">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row>
    <row r="176" spans="1:132">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row>
    <row r="177" spans="1:132">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row>
    <row r="178" spans="1:132">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row>
    <row r="179" spans="1:132">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row>
    <row r="180" spans="1:132">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row>
    <row r="181" spans="1:132">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row>
    <row r="182" spans="1:132">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row>
    <row r="183" spans="1:132">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row>
    <row r="184" spans="1:132">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row>
    <row r="185" spans="1:132">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row>
    <row r="186" spans="1:132">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row>
    <row r="187" spans="1:132">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row>
    <row r="188" spans="1:132">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row>
    <row r="189" spans="1:132">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row>
    <row r="190" spans="1:132">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row>
    <row r="191" spans="1:132">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row>
    <row r="192" spans="1:132">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row>
    <row r="193" spans="1:132">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row>
    <row r="194" spans="1:132">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row>
    <row r="195" spans="1:132">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row>
    <row r="196" spans="1:132">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row>
    <row r="197" spans="1:132">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row>
    <row r="198" spans="1:132">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row>
    <row r="199" spans="1:132">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row>
    <row r="200" spans="1:132">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row>
    <row r="201" spans="1:132">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row>
    <row r="202" spans="1:132">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row>
    <row r="203" spans="1:132">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row>
    <row r="204" spans="1:132">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row>
    <row r="205" spans="1:132">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row>
    <row r="206" spans="1:132">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row>
    <row r="207" spans="1:132">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row>
    <row r="208" spans="1:132">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row>
    <row r="209" spans="1:132">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row>
    <row r="210" spans="1:132">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row>
    <row r="211" spans="1:132">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row>
    <row r="212" spans="1:132">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row>
    <row r="213" spans="1:132">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row>
    <row r="214" spans="1:132">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row>
    <row r="215" spans="1:132">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row>
    <row r="216" spans="1:132">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row>
    <row r="217" spans="1:132">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row>
    <row r="218" spans="1:132">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row>
    <row r="219" spans="1:132">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row>
    <row r="220" spans="1:132">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row>
    <row r="221" spans="1:132">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row>
    <row r="222" spans="1:132">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row>
    <row r="223" spans="1:132">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row>
    <row r="224" spans="1:132">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row>
    <row r="225" spans="1:132">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row>
    <row r="226" spans="1:132">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row>
    <row r="227" spans="1:132">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row>
    <row r="228" spans="1:132">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row>
    <row r="229" spans="1:132">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row>
    <row r="230" spans="1:132">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row>
    <row r="231" spans="1:132">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row>
    <row r="232" spans="1:132">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row>
    <row r="233" spans="1:132">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row>
    <row r="234" spans="1:132">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row>
    <row r="235" spans="1:132">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row>
    <row r="236" spans="1:132">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row>
    <row r="237" spans="1:132">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row>
    <row r="238" spans="1:132">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row>
    <row r="239" spans="1:132">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row>
    <row r="240" spans="1:132">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row>
    <row r="241" spans="1:132">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row>
    <row r="242" spans="1:132">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row>
    <row r="243" spans="1:132">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row>
    <row r="244" spans="1:132">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row>
    <row r="245" spans="1:132">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row>
    <row r="246" spans="1:132">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row>
    <row r="247" spans="1:132">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row>
    <row r="248" spans="1:132">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row>
    <row r="249" spans="1:132">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row>
    <row r="250" spans="1:132">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row>
    <row r="251" spans="1:132">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row>
    <row r="252" spans="1:132">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row>
    <row r="253" spans="1:132">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row>
    <row r="254" spans="1:132">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row>
    <row r="255" spans="1:132">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row>
    <row r="256" spans="1:132">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row>
    <row r="257" spans="1:132">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row>
    <row r="258" spans="1:132">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row>
    <row r="259" spans="1:132">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row>
    <row r="260" spans="1:132">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row>
    <row r="261" spans="1:132">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row>
    <row r="262" spans="1:132">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row>
    <row r="263" spans="1:132">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row>
    <row r="264" spans="1:132">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row>
    <row r="265" spans="1:132">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row>
    <row r="266" spans="1:132">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row>
    <row r="267" spans="1:132">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row>
    <row r="268" spans="1:132">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row>
    <row r="269" spans="1:132">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row>
    <row r="270" spans="1:132">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row>
    <row r="271" spans="1:132">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row>
    <row r="272" spans="1:132">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row>
    <row r="273" spans="1:132">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row>
    <row r="274" spans="1:132">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row>
    <row r="275" spans="1:132">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row>
    <row r="276" spans="1:132">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row>
    <row r="277" spans="1:132">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row>
    <row r="278" spans="1:132">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row>
    <row r="279" spans="1:132">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row>
    <row r="280" spans="1:132">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row>
    <row r="281" spans="1:132">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row>
    <row r="282" spans="1:132">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row>
    <row r="283" spans="1:132">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row>
    <row r="284" spans="1:132">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row>
    <row r="285" spans="1:132">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row>
    <row r="286" spans="1:132">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row>
    <row r="287" spans="1:132">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row>
    <row r="288" spans="1:132">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row>
    <row r="289" spans="1:132">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row>
    <row r="290" spans="1:132">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row>
    <row r="291" spans="1:132">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row>
    <row r="292" spans="1:132">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row>
    <row r="293" spans="1:132">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row>
    <row r="294" spans="1:132">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row>
    <row r="295" spans="1:132">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row>
    <row r="296" spans="1:132">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row>
    <row r="297" spans="1:132">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row>
    <row r="298" spans="1:132">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row>
    <row r="299" spans="1:132">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row>
    <row r="300" spans="1:132">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row>
    <row r="301" spans="1:132">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row>
    <row r="302" spans="1:132">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row>
    <row r="303" spans="1:132">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row>
    <row r="304" spans="1:132">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row>
    <row r="305" spans="1:132">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row>
    <row r="306" spans="1:132">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row>
    <row r="307" spans="1:132">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row>
    <row r="308" spans="1:132">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row>
    <row r="309" spans="1:132">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row>
    <row r="310" spans="1:132">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row>
    <row r="311" spans="1:132">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row>
    <row r="312" spans="1:132">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row>
    <row r="313" spans="1:132">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row>
    <row r="314" spans="1:132">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row>
    <row r="315" spans="1:132">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row>
    <row r="316" spans="1:132">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row>
    <row r="317" spans="1:132">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row>
    <row r="318" spans="1:132">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row>
    <row r="319" spans="1:132">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row>
    <row r="320" spans="1:132">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row>
    <row r="321" spans="1:132">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row>
    <row r="322" spans="1:132">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row>
    <row r="323" spans="1:132">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row>
    <row r="324" spans="1:132">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row>
    <row r="325" spans="1:132">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row>
    <row r="326" spans="1:132">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row>
    <row r="327" spans="1:132">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row>
    <row r="328" spans="1:132">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row>
    <row r="329" spans="1:132">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row>
    <row r="330" spans="1:132">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row>
    <row r="331" spans="1:132">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row>
    <row r="332" spans="1:132">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row>
    <row r="333" spans="1:132">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row>
    <row r="334" spans="1:132">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row>
    <row r="335" spans="1:132">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row>
    <row r="336" spans="1:132">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row>
    <row r="337" spans="1:132">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row>
    <row r="338" spans="1:132">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row>
    <row r="339" spans="1:132">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row>
    <row r="340" spans="1:132">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row>
    <row r="341" spans="1:132">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row>
    <row r="342" spans="1:132">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row>
    <row r="343" spans="1:132">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row>
    <row r="344" spans="1:132">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row>
    <row r="345" spans="1:132">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row>
    <row r="346" spans="1:132">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row>
    <row r="347" spans="1:132">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row>
    <row r="348" spans="1:132">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row>
    <row r="349" spans="1:132">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row>
    <row r="350" spans="1:132">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row>
    <row r="351" spans="1:132">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row>
    <row r="352" spans="1:132">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row>
    <row r="353" spans="1:132">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row>
    <row r="354" spans="1:132">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row>
    <row r="355" spans="1:132">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row>
    <row r="356" spans="1:132">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row>
    <row r="357" spans="1:132">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row>
    <row r="358" spans="1:132">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row>
    <row r="359" spans="1:132">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row>
    <row r="360" spans="1:132">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row>
    <row r="361" spans="1:132">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row>
    <row r="362" spans="1:132">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row>
    <row r="363" spans="1:132">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row>
    <row r="364" spans="1:132">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row>
    <row r="365" spans="1:132">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row>
    <row r="366" spans="1:132">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row>
    <row r="367" spans="1:132">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row>
    <row r="368" spans="1:132">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row>
    <row r="369" spans="1:132">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row>
    <row r="370" spans="1:132">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row>
    <row r="371" spans="1:132">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row>
    <row r="372" spans="1:132">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row>
    <row r="373" spans="1:132">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row>
    <row r="374" spans="1:132">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row>
    <row r="375" spans="1:132">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row>
    <row r="376" spans="1:132">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row>
    <row r="377" spans="1:132">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row>
    <row r="378" spans="1:132">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row>
    <row r="379" spans="1:132">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row>
    <row r="380" spans="1:132">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row>
    <row r="381" spans="1:132">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row>
    <row r="382" spans="1:132">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row>
    <row r="383" spans="1:132">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row>
    <row r="384" spans="1:132">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row>
    <row r="385" spans="1:132">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row>
    <row r="386" spans="1:132">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row>
    <row r="387" spans="1:132">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row>
    <row r="388" spans="1:132">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row>
    <row r="389" spans="1:132">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row>
    <row r="390" spans="1:132">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row>
    <row r="391" spans="1:132">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row>
    <row r="392" spans="1:132">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row>
    <row r="393" spans="1:132">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row>
    <row r="394" spans="1:132">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row>
    <row r="395" spans="1:132">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row>
    <row r="396" spans="1:132">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row>
    <row r="397" spans="1:132">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row>
    <row r="398" spans="1:132">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row>
    <row r="399" spans="1:132">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row>
    <row r="400" spans="1:132">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row>
    <row r="401" spans="1:132">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row>
    <row r="402" spans="1:132">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row>
    <row r="403" spans="1:132">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row>
    <row r="404" spans="1:132">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row>
    <row r="405" spans="1:132">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row>
    <row r="406" spans="1:132">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row>
    <row r="407" spans="1:132">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row>
    <row r="408" spans="1:132">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row>
    <row r="409" spans="1:132">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row>
    <row r="410" spans="1:132">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row>
    <row r="411" spans="1:132">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row>
    <row r="412" spans="1:132">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row>
    <row r="413" spans="1:132">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row>
    <row r="414" spans="1:132">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row>
    <row r="415" spans="1:132">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row>
    <row r="416" spans="1:132">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row>
    <row r="417" spans="1:132">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row>
    <row r="418" spans="1:132">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row>
    <row r="419" spans="1:132">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row>
    <row r="420" spans="1:132">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row>
    <row r="421" spans="1:132">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row>
    <row r="422" spans="1:132">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row>
    <row r="423" spans="1:132">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row>
    <row r="424" spans="1:132">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row>
    <row r="425" spans="1:132">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row>
    <row r="426" spans="1:132">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row>
    <row r="427" spans="1:132">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row>
    <row r="428" spans="1:132">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row>
    <row r="429" spans="1:132">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row>
    <row r="430" spans="1:132">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row>
    <row r="431" spans="1:132">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row>
    <row r="432" spans="1:132">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row>
    <row r="433" spans="1:132">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row>
    <row r="434" spans="1:132">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row>
    <row r="435" spans="1:132">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row>
    <row r="436" spans="1:132">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row>
    <row r="437" spans="1:132">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row>
    <row r="438" spans="1:132">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row>
    <row r="439" spans="1:132">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row>
    <row r="440" spans="1:132">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row>
    <row r="441" spans="1:132">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row>
    <row r="442" spans="1:132">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row>
    <row r="443" spans="1:132">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row>
    <row r="444" spans="1:132">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row>
    <row r="445" spans="1:132">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row>
    <row r="446" spans="1:132">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row>
    <row r="447" spans="1:132">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row>
    <row r="448" spans="1:132">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row>
    <row r="449" spans="1:132">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row>
    <row r="450" spans="1:132">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row>
    <row r="451" spans="1:132">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row>
    <row r="452" spans="1:132">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row>
    <row r="453" spans="1:132">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row>
    <row r="454" spans="1:132">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row>
    <row r="455" spans="1:132">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row>
    <row r="456" spans="1:132">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row>
    <row r="457" spans="1:132">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row>
    <row r="458" spans="1:132">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row>
    <row r="459" spans="1:132">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row>
    <row r="460" spans="1:132">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row>
    <row r="461" spans="1:132">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row>
    <row r="462" spans="1:132">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row>
    <row r="463" spans="1:132">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row>
    <row r="464" spans="1:132">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row>
    <row r="465" spans="1:132">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row>
    <row r="466" spans="1:132">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row>
    <row r="467" spans="1:132">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row>
    <row r="468" spans="1:132">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row>
    <row r="469" spans="1:132">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row>
    <row r="470" spans="1:132">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row>
    <row r="471" spans="1:132">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row>
    <row r="472" spans="1:132">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row>
    <row r="473" spans="1:132">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row>
    <row r="474" spans="1:132">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row>
    <row r="475" spans="1:132">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row>
    <row r="476" spans="1:132">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row>
    <row r="477" spans="1:132">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row>
    <row r="478" spans="1:132">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row>
    <row r="479" spans="1:132">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row>
    <row r="480" spans="1:132">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row>
    <row r="481" spans="1:132">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row>
    <row r="482" spans="1:132">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row>
    <row r="483" spans="1:132">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row>
    <row r="484" spans="1:132">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row>
    <row r="485" spans="1:132">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row>
    <row r="486" spans="1:132">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row>
    <row r="487" spans="1:132">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row>
    <row r="488" spans="1:132">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row>
    <row r="489" spans="1:132">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row>
    <row r="490" spans="1:132">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row>
    <row r="491" spans="1:132">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row>
    <row r="492" spans="1:132">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row>
    <row r="493" spans="1:132">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row>
    <row r="494" spans="1:132">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row>
    <row r="495" spans="1:132">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row>
    <row r="496" spans="1:132">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row>
    <row r="497" spans="1:132">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row>
    <row r="498" spans="1:132">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row>
    <row r="499" spans="1:132">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row>
    <row r="500" spans="1:132">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row>
    <row r="501" spans="1:132">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row>
    <row r="502" spans="1:132">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row>
    <row r="503" spans="1:132">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row>
    <row r="504" spans="1:132">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row>
    <row r="505" spans="1:132">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row>
    <row r="506" spans="1:132">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row>
    <row r="507" spans="1:132">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row>
    <row r="508" spans="1:132">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row>
    <row r="509" spans="1:132">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row>
    <row r="510" spans="1:132">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row>
    <row r="511" spans="1:132">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row>
    <row r="512" spans="1:132">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row>
    <row r="513" spans="1:132">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row>
    <row r="514" spans="1:132">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row>
    <row r="515" spans="1:132">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row>
    <row r="516" spans="1:132">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row>
    <row r="517" spans="1:132">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row>
    <row r="518" spans="1:132">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row>
    <row r="519" spans="1:132">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row>
    <row r="520" spans="1:132">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row>
    <row r="521" spans="1:132">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row>
    <row r="522" spans="1:132">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row>
    <row r="523" spans="1:132">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row>
    <row r="524" spans="1:132">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row>
    <row r="525" spans="1:132">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row>
    <row r="526" spans="1:132">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row>
    <row r="527" spans="1:132">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row>
    <row r="528" spans="1:132">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row>
    <row r="529" spans="1:132">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row>
    <row r="530" spans="1:132">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row>
    <row r="531" spans="1:132">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row>
    <row r="532" spans="1:132">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row>
    <row r="533" spans="1:132">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row>
    <row r="534" spans="1:132">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row>
    <row r="535" spans="1:132">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row>
    <row r="536" spans="1:132">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row>
    <row r="537" spans="1:132">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row>
    <row r="538" spans="1:132">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row>
    <row r="539" spans="1:132">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row>
    <row r="540" spans="1:132">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row>
    <row r="541" spans="1:132">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row>
    <row r="542" spans="1:132">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row>
    <row r="543" spans="1:132">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row>
    <row r="544" spans="1:132">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row>
    <row r="545" spans="1:132">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row>
    <row r="546" spans="1:132">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row>
    <row r="547" spans="1:132">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row>
    <row r="548" spans="1:132">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row>
    <row r="549" spans="1:132">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row>
    <row r="550" spans="1:132">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row>
    <row r="551" spans="1:132">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row>
    <row r="552" spans="1:132">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row>
    <row r="553" spans="1:132">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row>
    <row r="554" spans="1:132">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row>
    <row r="555" spans="1:132">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row>
    <row r="556" spans="1:132">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row>
    <row r="557" spans="1:132">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row>
    <row r="558" spans="1:132">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row>
    <row r="559" spans="1:132">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row>
    <row r="560" spans="1:132">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row>
    <row r="561" spans="1:132">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row>
    <row r="562" spans="1:132">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row>
    <row r="563" spans="1:132">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row>
    <row r="564" spans="1:132">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row>
    <row r="565" spans="1:132">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row>
    <row r="566" spans="1:132">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row>
    <row r="567" spans="1:132">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row>
    <row r="568" spans="1:132">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row>
    <row r="569" spans="1:132">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row>
    <row r="570" spans="1:132">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row>
    <row r="571" spans="1:132">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row>
    <row r="572" spans="1:132">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row>
    <row r="573" spans="1:132">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row>
    <row r="574" spans="1:132">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row>
    <row r="575" spans="1:132">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row>
    <row r="576" spans="1:132">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row>
    <row r="577" spans="1:132">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row>
    <row r="578" spans="1:132">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row>
    <row r="579" spans="1:132">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row>
    <row r="580" spans="1:132">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row>
    <row r="581" spans="1:132">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row>
    <row r="582" spans="1:132">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row>
    <row r="583" spans="1:132">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row>
    <row r="584" spans="1:132">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row>
    <row r="585" spans="1:132">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row>
    <row r="586" spans="1:132">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row>
    <row r="587" spans="1:132">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row>
    <row r="588" spans="1:132">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row>
    <row r="589" spans="1:132">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row>
    <row r="590" spans="1:132">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row>
    <row r="591" spans="1:132">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row>
    <row r="592" spans="1:132">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row>
    <row r="593" spans="1:132">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row>
    <row r="594" spans="1:132">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row>
    <row r="595" spans="1:132">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row>
    <row r="596" spans="1:132">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row>
    <row r="597" spans="1:132">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row>
    <row r="598" spans="1:132">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row>
    <row r="599" spans="1:132">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row>
    <row r="600" spans="1:132">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row>
    <row r="601" spans="1:132">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row>
    <row r="602" spans="1:132">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row>
    <row r="603" spans="1:132">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row>
    <row r="604" spans="1:132">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row>
    <row r="605" spans="1:132">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row>
    <row r="606" spans="1:132">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row>
    <row r="607" spans="1:132">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row>
    <row r="608" spans="1:132">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row>
    <row r="609" spans="1:132">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row>
    <row r="610" spans="1:132">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row>
    <row r="611" spans="1:132">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row>
    <row r="612" spans="1:132">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row>
    <row r="613" spans="1:132">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row>
    <row r="614" spans="1:132">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row>
    <row r="615" spans="1:132">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row>
    <row r="616" spans="1:132">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row>
    <row r="617" spans="1:132">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row>
    <row r="618" spans="1:132">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row>
    <row r="619" spans="1:132">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row>
    <row r="620" spans="1:132">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row>
    <row r="621" spans="1:132">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row>
    <row r="622" spans="1:132">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row>
    <row r="623" spans="1:132">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row>
    <row r="624" spans="1:132">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row>
    <row r="625" spans="1:132">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row>
    <row r="626" spans="1:132">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row>
    <row r="627" spans="1:132">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row>
    <row r="628" spans="1:132">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row>
    <row r="629" spans="1:132">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row>
    <row r="630" spans="1:132">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row>
    <row r="631" spans="1:132">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row>
    <row r="632" spans="1:132">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row>
    <row r="633" spans="1:132">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row>
    <row r="634" spans="1:132">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row>
    <row r="635" spans="1:132">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row>
    <row r="636" spans="1:132">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row>
    <row r="637" spans="1:132">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row>
    <row r="638" spans="1:132">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row>
    <row r="639" spans="1:132">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row>
    <row r="640" spans="1:132">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row>
    <row r="641" spans="1:132">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row>
    <row r="642" spans="1:132">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row>
    <row r="643" spans="1:132">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row>
    <row r="644" spans="1:132">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row>
    <row r="645" spans="1:132">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row>
    <row r="646" spans="1:132">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row>
    <row r="647" spans="1:132">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row>
    <row r="648" spans="1:132">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row>
    <row r="649" spans="1:132">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row>
    <row r="650" spans="1:132">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row>
    <row r="651" spans="1:132">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row>
    <row r="652" spans="1:132">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row>
    <row r="653" spans="1:132">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row>
    <row r="654" spans="1:132">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c r="EA654" s="145"/>
      <c r="EB654" s="145"/>
    </row>
    <row r="655" spans="1:132">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c r="EA655" s="145"/>
      <c r="EB655" s="145"/>
    </row>
    <row r="656" spans="1:132">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c r="EA656" s="145"/>
      <c r="EB656" s="145"/>
    </row>
  </sheetData>
  <phoneticPr fontId="25" type="noConversion"/>
  <pageMargins left="0.7" right="0.7" top="0.75" bottom="0.75" header="0.3" footer="0.3"/>
  <pageSetup scale="5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4.5"/>
  <sheetData>
    <row r="1" spans="1:134">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row>
    <row r="2" spans="1:134">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row>
    <row r="3" spans="1:134">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row>
    <row r="4" spans="1:134">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row>
    <row r="5" spans="1:134">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row>
    <row r="6" spans="1:134">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row>
    <row r="7" spans="1:134">
      <c r="A7" s="178"/>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row>
    <row r="8" spans="1:134">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row>
    <row r="9" spans="1:134">
      <c r="A9" s="178"/>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row>
    <row r="10" spans="1:134">
      <c r="A10" s="178"/>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c r="BY10" s="178"/>
      <c r="BZ10" s="178"/>
      <c r="CA10" s="178"/>
      <c r="CB10" s="178"/>
      <c r="CC10" s="178"/>
      <c r="CD10" s="178"/>
      <c r="CE10" s="178"/>
      <c r="CF10" s="178"/>
      <c r="CG10" s="178"/>
      <c r="CH10" s="178"/>
      <c r="CI10" s="178"/>
      <c r="CJ10" s="178"/>
      <c r="CK10" s="178"/>
      <c r="CL10" s="178"/>
      <c r="CM10" s="178"/>
      <c r="CN10" s="178"/>
      <c r="CO10" s="178"/>
      <c r="CP10" s="178"/>
      <c r="CQ10" s="178"/>
      <c r="CR10" s="178"/>
      <c r="CS10" s="178"/>
      <c r="CT10" s="178"/>
      <c r="CU10" s="178"/>
      <c r="CV10" s="178"/>
      <c r="CW10" s="178"/>
      <c r="CX10" s="178"/>
      <c r="CY10" s="178"/>
      <c r="CZ10" s="178"/>
      <c r="DA10" s="178"/>
      <c r="DB10" s="178"/>
      <c r="DC10" s="178"/>
      <c r="DD10" s="178"/>
      <c r="DE10" s="178"/>
      <c r="DF10" s="178"/>
      <c r="DG10" s="178"/>
      <c r="DH10" s="178"/>
      <c r="DI10" s="178"/>
      <c r="DJ10" s="178"/>
      <c r="DK10" s="178"/>
      <c r="DL10" s="178"/>
      <c r="DM10" s="178"/>
      <c r="DN10" s="178"/>
      <c r="DO10" s="178"/>
      <c r="DP10" s="178"/>
      <c r="DQ10" s="178"/>
      <c r="DR10" s="178"/>
      <c r="DS10" s="178"/>
      <c r="DT10" s="178"/>
      <c r="DU10" s="178"/>
      <c r="DV10" s="178"/>
      <c r="DW10" s="178"/>
      <c r="DX10" s="178"/>
      <c r="DY10" s="178"/>
      <c r="DZ10" s="178"/>
      <c r="EA10" s="178"/>
      <c r="EB10" s="178"/>
      <c r="EC10" s="178"/>
      <c r="ED10" s="178"/>
    </row>
    <row r="11" spans="1:134">
      <c r="A11" s="178"/>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row>
    <row r="12" spans="1:134">
      <c r="A12" s="178"/>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row>
    <row r="13" spans="1:134">
      <c r="A13" s="178"/>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row>
    <row r="14" spans="1:134">
      <c r="A14" s="178"/>
      <c r="B14" s="178"/>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row>
    <row r="15" spans="1:134">
      <c r="A15" s="178"/>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row>
    <row r="16" spans="1:134">
      <c r="A16" s="178"/>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row>
    <row r="17" spans="1:134">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row>
    <row r="18" spans="1:134">
      <c r="A18" s="178"/>
      <c r="B18" s="178"/>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row>
    <row r="19" spans="1:134">
      <c r="A19" s="178"/>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row>
    <row r="20" spans="1:134">
      <c r="A20" s="178"/>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row>
    <row r="21" spans="1:134">
      <c r="A21" s="178"/>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8"/>
      <c r="DI21" s="178"/>
      <c r="DJ21" s="178"/>
      <c r="DK21" s="178"/>
      <c r="DL21" s="178"/>
      <c r="DM21" s="178"/>
      <c r="DN21" s="178"/>
      <c r="DO21" s="178"/>
      <c r="DP21" s="178"/>
      <c r="DQ21" s="178"/>
      <c r="DR21" s="178"/>
      <c r="DS21" s="178"/>
      <c r="DT21" s="178"/>
      <c r="DU21" s="178"/>
      <c r="DV21" s="178"/>
      <c r="DW21" s="178"/>
      <c r="DX21" s="178"/>
      <c r="DY21" s="178"/>
      <c r="DZ21" s="178"/>
      <c r="EA21" s="178"/>
      <c r="EB21" s="178"/>
      <c r="EC21" s="178"/>
      <c r="ED21" s="178"/>
    </row>
    <row r="22" spans="1:134">
      <c r="A22" s="178"/>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row>
    <row r="23" spans="1:134">
      <c r="A23" s="178"/>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row>
    <row r="24" spans="1:134">
      <c r="A24" s="178"/>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row>
    <row r="25" spans="1:134">
      <c r="A25" s="17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row>
    <row r="26" spans="1:134">
      <c r="A26" s="178"/>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row>
    <row r="27" spans="1:134">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row>
    <row r="28" spans="1:134">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8"/>
      <c r="DZ28" s="178"/>
      <c r="EA28" s="178"/>
      <c r="EB28" s="178"/>
      <c r="EC28" s="178"/>
      <c r="ED28" s="178"/>
    </row>
    <row r="29" spans="1:134">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178"/>
      <c r="CA29" s="178"/>
      <c r="CB29" s="178"/>
      <c r="CC29" s="178"/>
      <c r="CD29" s="178"/>
      <c r="CE29" s="178"/>
      <c r="CF29" s="178"/>
      <c r="CG29" s="178"/>
      <c r="CH29" s="178"/>
      <c r="CI29" s="178"/>
      <c r="CJ29" s="178"/>
      <c r="CK29" s="178"/>
      <c r="CL29" s="178"/>
      <c r="CM29" s="178"/>
      <c r="CN29" s="178"/>
      <c r="CO29" s="178"/>
      <c r="CP29" s="178"/>
      <c r="CQ29" s="178"/>
      <c r="CR29" s="178"/>
      <c r="CS29" s="178"/>
      <c r="CT29" s="178"/>
      <c r="CU29" s="178"/>
      <c r="CV29" s="178"/>
      <c r="CW29" s="178"/>
      <c r="CX29" s="178"/>
      <c r="CY29" s="178"/>
      <c r="CZ29" s="178"/>
      <c r="DA29" s="178"/>
      <c r="DB29" s="178"/>
      <c r="DC29" s="178"/>
      <c r="DD29" s="178"/>
      <c r="DE29" s="178"/>
      <c r="DF29" s="178"/>
      <c r="DG29" s="178"/>
      <c r="DH29" s="178"/>
      <c r="DI29" s="178"/>
      <c r="DJ29" s="178"/>
      <c r="DK29" s="178"/>
      <c r="DL29" s="178"/>
      <c r="DM29" s="178"/>
      <c r="DN29" s="178"/>
      <c r="DO29" s="178"/>
      <c r="DP29" s="178"/>
      <c r="DQ29" s="178"/>
      <c r="DR29" s="178"/>
      <c r="DS29" s="178"/>
      <c r="DT29" s="178"/>
      <c r="DU29" s="178"/>
      <c r="DV29" s="178"/>
      <c r="DW29" s="178"/>
      <c r="DX29" s="178"/>
      <c r="DY29" s="178"/>
      <c r="DZ29" s="178"/>
      <c r="EA29" s="178"/>
      <c r="EB29" s="178"/>
      <c r="EC29" s="178"/>
      <c r="ED29" s="178"/>
    </row>
    <row r="30" spans="1:134">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8"/>
      <c r="DI30" s="178"/>
      <c r="DJ30" s="178"/>
      <c r="DK30" s="178"/>
      <c r="DL30" s="178"/>
      <c r="DM30" s="178"/>
      <c r="DN30" s="178"/>
      <c r="DO30" s="178"/>
      <c r="DP30" s="178"/>
      <c r="DQ30" s="178"/>
      <c r="DR30" s="178"/>
      <c r="DS30" s="178"/>
      <c r="DT30" s="178"/>
      <c r="DU30" s="178"/>
      <c r="DV30" s="178"/>
      <c r="DW30" s="178"/>
      <c r="DX30" s="178"/>
      <c r="DY30" s="178"/>
      <c r="DZ30" s="178"/>
      <c r="EA30" s="178"/>
      <c r="EB30" s="178"/>
      <c r="EC30" s="178"/>
      <c r="ED30" s="178"/>
    </row>
    <row r="31" spans="1:134">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178"/>
      <c r="CA31" s="178"/>
      <c r="CB31" s="178"/>
      <c r="CC31" s="178"/>
      <c r="CD31" s="178"/>
      <c r="CE31" s="178"/>
      <c r="CF31" s="178"/>
      <c r="CG31" s="178"/>
      <c r="CH31" s="178"/>
      <c r="CI31" s="178"/>
      <c r="CJ31" s="178"/>
      <c r="CK31" s="178"/>
      <c r="CL31" s="178"/>
      <c r="CM31" s="178"/>
      <c r="CN31" s="178"/>
      <c r="CO31" s="178"/>
      <c r="CP31" s="178"/>
      <c r="CQ31" s="178"/>
      <c r="CR31" s="178"/>
      <c r="CS31" s="178"/>
      <c r="CT31" s="178"/>
      <c r="CU31" s="178"/>
      <c r="CV31" s="178"/>
      <c r="CW31" s="178"/>
      <c r="CX31" s="178"/>
      <c r="CY31" s="178"/>
      <c r="CZ31" s="178"/>
      <c r="DA31" s="178"/>
      <c r="DB31" s="178"/>
      <c r="DC31" s="178"/>
      <c r="DD31" s="178"/>
      <c r="DE31" s="178"/>
      <c r="DF31" s="178"/>
      <c r="DG31" s="178"/>
      <c r="DH31" s="178"/>
      <c r="DI31" s="178"/>
      <c r="DJ31" s="178"/>
      <c r="DK31" s="178"/>
      <c r="DL31" s="178"/>
      <c r="DM31" s="178"/>
      <c r="DN31" s="178"/>
      <c r="DO31" s="178"/>
      <c r="DP31" s="178"/>
      <c r="DQ31" s="178"/>
      <c r="DR31" s="178"/>
      <c r="DS31" s="178"/>
      <c r="DT31" s="178"/>
      <c r="DU31" s="178"/>
      <c r="DV31" s="178"/>
      <c r="DW31" s="178"/>
      <c r="DX31" s="178"/>
      <c r="DY31" s="178"/>
      <c r="DZ31" s="178"/>
      <c r="EA31" s="178"/>
      <c r="EB31" s="178"/>
      <c r="EC31" s="178"/>
      <c r="ED31" s="178"/>
    </row>
    <row r="32" spans="1:134">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178"/>
      <c r="CA32" s="178"/>
      <c r="CB32" s="178"/>
      <c r="CC32" s="178"/>
      <c r="CD32" s="178"/>
      <c r="CE32" s="178"/>
      <c r="CF32" s="178"/>
      <c r="CG32" s="178"/>
      <c r="CH32" s="178"/>
      <c r="CI32" s="178"/>
      <c r="CJ32" s="178"/>
      <c r="CK32" s="178"/>
      <c r="CL32" s="178"/>
      <c r="CM32" s="178"/>
      <c r="CN32" s="178"/>
      <c r="CO32" s="178"/>
      <c r="CP32" s="178"/>
      <c r="CQ32" s="178"/>
      <c r="CR32" s="178"/>
      <c r="CS32" s="178"/>
      <c r="CT32" s="178"/>
      <c r="CU32" s="178"/>
      <c r="CV32" s="178"/>
      <c r="CW32" s="178"/>
      <c r="CX32" s="178"/>
      <c r="CY32" s="178"/>
      <c r="CZ32" s="178"/>
      <c r="DA32" s="178"/>
      <c r="DB32" s="178"/>
      <c r="DC32" s="178"/>
      <c r="DD32" s="178"/>
      <c r="DE32" s="178"/>
      <c r="DF32" s="178"/>
      <c r="DG32" s="178"/>
      <c r="DH32" s="178"/>
      <c r="DI32" s="178"/>
      <c r="DJ32" s="178"/>
      <c r="DK32" s="178"/>
      <c r="DL32" s="178"/>
      <c r="DM32" s="178"/>
      <c r="DN32" s="178"/>
      <c r="DO32" s="178"/>
      <c r="DP32" s="178"/>
      <c r="DQ32" s="178"/>
      <c r="DR32" s="178"/>
      <c r="DS32" s="178"/>
      <c r="DT32" s="178"/>
      <c r="DU32" s="178"/>
      <c r="DV32" s="178"/>
      <c r="DW32" s="178"/>
      <c r="DX32" s="178"/>
      <c r="DY32" s="178"/>
      <c r="DZ32" s="178"/>
      <c r="EA32" s="178"/>
      <c r="EB32" s="178"/>
      <c r="EC32" s="178"/>
      <c r="ED32" s="178"/>
    </row>
    <row r="33" spans="1:134">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8"/>
      <c r="DD33" s="178"/>
      <c r="DE33" s="178"/>
      <c r="DF33" s="178"/>
      <c r="DG33" s="178"/>
      <c r="DH33" s="178"/>
      <c r="DI33" s="178"/>
      <c r="DJ33" s="178"/>
      <c r="DK33" s="178"/>
      <c r="DL33" s="178"/>
      <c r="DM33" s="178"/>
      <c r="DN33" s="178"/>
      <c r="DO33" s="178"/>
      <c r="DP33" s="178"/>
      <c r="DQ33" s="178"/>
      <c r="DR33" s="178"/>
      <c r="DS33" s="178"/>
      <c r="DT33" s="178"/>
      <c r="DU33" s="178"/>
      <c r="DV33" s="178"/>
      <c r="DW33" s="178"/>
      <c r="DX33" s="178"/>
      <c r="DY33" s="178"/>
      <c r="DZ33" s="178"/>
      <c r="EA33" s="178"/>
      <c r="EB33" s="178"/>
      <c r="EC33" s="178"/>
      <c r="ED33" s="178"/>
    </row>
    <row r="34" spans="1:134">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8"/>
      <c r="DD34" s="178"/>
      <c r="DE34" s="178"/>
      <c r="DF34" s="178"/>
      <c r="DG34" s="178"/>
      <c r="DH34" s="178"/>
      <c r="DI34" s="178"/>
      <c r="DJ34" s="178"/>
      <c r="DK34" s="178"/>
      <c r="DL34" s="178"/>
      <c r="DM34" s="178"/>
      <c r="DN34" s="178"/>
      <c r="DO34" s="178"/>
      <c r="DP34" s="178"/>
      <c r="DQ34" s="178"/>
      <c r="DR34" s="178"/>
      <c r="DS34" s="178"/>
      <c r="DT34" s="178"/>
      <c r="DU34" s="178"/>
      <c r="DV34" s="178"/>
      <c r="DW34" s="178"/>
      <c r="DX34" s="178"/>
      <c r="DY34" s="178"/>
      <c r="DZ34" s="178"/>
      <c r="EA34" s="178"/>
      <c r="EB34" s="178"/>
      <c r="EC34" s="178"/>
      <c r="ED34" s="178"/>
    </row>
    <row r="35" spans="1:134">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c r="CD35" s="178"/>
      <c r="CE35" s="178"/>
      <c r="CF35" s="178"/>
      <c r="CG35" s="178"/>
      <c r="CH35" s="178"/>
      <c r="CI35" s="178"/>
      <c r="CJ35" s="178"/>
      <c r="CK35" s="178"/>
      <c r="CL35" s="178"/>
      <c r="CM35" s="178"/>
      <c r="CN35" s="178"/>
      <c r="CO35" s="178"/>
      <c r="CP35" s="178"/>
      <c r="CQ35" s="178"/>
      <c r="CR35" s="178"/>
      <c r="CS35" s="178"/>
      <c r="CT35" s="178"/>
      <c r="CU35" s="178"/>
      <c r="CV35" s="178"/>
      <c r="CW35" s="178"/>
      <c r="CX35" s="178"/>
      <c r="CY35" s="178"/>
      <c r="CZ35" s="178"/>
      <c r="DA35" s="178"/>
      <c r="DB35" s="178"/>
      <c r="DC35" s="178"/>
      <c r="DD35" s="178"/>
      <c r="DE35" s="178"/>
      <c r="DF35" s="178"/>
      <c r="DG35" s="178"/>
      <c r="DH35" s="178"/>
      <c r="DI35" s="178"/>
      <c r="DJ35" s="178"/>
      <c r="DK35" s="178"/>
      <c r="DL35" s="178"/>
      <c r="DM35" s="178"/>
      <c r="DN35" s="178"/>
      <c r="DO35" s="178"/>
      <c r="DP35" s="178"/>
      <c r="DQ35" s="178"/>
      <c r="DR35" s="178"/>
      <c r="DS35" s="178"/>
      <c r="DT35" s="178"/>
      <c r="DU35" s="178"/>
      <c r="DV35" s="178"/>
      <c r="DW35" s="178"/>
      <c r="DX35" s="178"/>
      <c r="DY35" s="178"/>
      <c r="DZ35" s="178"/>
      <c r="EA35" s="178"/>
      <c r="EB35" s="178"/>
      <c r="EC35" s="178"/>
      <c r="ED35" s="178"/>
    </row>
    <row r="36" spans="1:134">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8"/>
      <c r="CU36" s="178"/>
      <c r="CV36" s="178"/>
      <c r="CW36" s="178"/>
      <c r="CX36" s="178"/>
      <c r="CY36" s="178"/>
      <c r="CZ36" s="178"/>
      <c r="DA36" s="178"/>
      <c r="DB36" s="178"/>
      <c r="DC36" s="178"/>
      <c r="DD36" s="178"/>
      <c r="DE36" s="178"/>
      <c r="DF36" s="178"/>
      <c r="DG36" s="178"/>
      <c r="DH36" s="178"/>
      <c r="DI36" s="178"/>
      <c r="DJ36" s="178"/>
      <c r="DK36" s="178"/>
      <c r="DL36" s="178"/>
      <c r="DM36" s="178"/>
      <c r="DN36" s="178"/>
      <c r="DO36" s="178"/>
      <c r="DP36" s="178"/>
      <c r="DQ36" s="178"/>
      <c r="DR36" s="178"/>
      <c r="DS36" s="178"/>
      <c r="DT36" s="178"/>
      <c r="DU36" s="178"/>
      <c r="DV36" s="178"/>
      <c r="DW36" s="178"/>
      <c r="DX36" s="178"/>
      <c r="DY36" s="178"/>
      <c r="DZ36" s="178"/>
      <c r="EA36" s="178"/>
      <c r="EB36" s="178"/>
      <c r="EC36" s="178"/>
      <c r="ED36" s="178"/>
    </row>
    <row r="37" spans="1:134">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c r="CD37" s="178"/>
      <c r="CE37" s="178"/>
      <c r="CF37" s="178"/>
      <c r="CG37" s="178"/>
      <c r="CH37" s="178"/>
      <c r="CI37" s="178"/>
      <c r="CJ37" s="178"/>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8"/>
      <c r="DI37" s="178"/>
      <c r="DJ37" s="178"/>
      <c r="DK37" s="178"/>
      <c r="DL37" s="178"/>
      <c r="DM37" s="178"/>
      <c r="DN37" s="178"/>
      <c r="DO37" s="178"/>
      <c r="DP37" s="178"/>
      <c r="DQ37" s="178"/>
      <c r="DR37" s="178"/>
      <c r="DS37" s="178"/>
      <c r="DT37" s="178"/>
      <c r="DU37" s="178"/>
      <c r="DV37" s="178"/>
      <c r="DW37" s="178"/>
      <c r="DX37" s="178"/>
      <c r="DY37" s="178"/>
      <c r="DZ37" s="178"/>
      <c r="EA37" s="178"/>
      <c r="EB37" s="178"/>
      <c r="EC37" s="178"/>
      <c r="ED37" s="178"/>
    </row>
    <row r="38" spans="1:134">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A38" s="178"/>
      <c r="CB38" s="178"/>
      <c r="CC38" s="178"/>
      <c r="CD38" s="178"/>
      <c r="CE38" s="178"/>
      <c r="CF38" s="178"/>
      <c r="CG38" s="178"/>
      <c r="CH38" s="178"/>
      <c r="CI38" s="178"/>
      <c r="CJ38" s="178"/>
      <c r="CK38" s="178"/>
      <c r="CL38" s="178"/>
      <c r="CM38" s="178"/>
      <c r="CN38" s="178"/>
      <c r="CO38" s="178"/>
      <c r="CP38" s="178"/>
      <c r="CQ38" s="178"/>
      <c r="CR38" s="178"/>
      <c r="CS38" s="178"/>
      <c r="CT38" s="178"/>
      <c r="CU38" s="178"/>
      <c r="CV38" s="178"/>
      <c r="CW38" s="178"/>
      <c r="CX38" s="178"/>
      <c r="CY38" s="178"/>
      <c r="CZ38" s="178"/>
      <c r="DA38" s="178"/>
      <c r="DB38" s="178"/>
      <c r="DC38" s="178"/>
      <c r="DD38" s="178"/>
      <c r="DE38" s="178"/>
      <c r="DF38" s="178"/>
      <c r="DG38" s="178"/>
      <c r="DH38" s="178"/>
      <c r="DI38" s="178"/>
      <c r="DJ38" s="178"/>
      <c r="DK38" s="178"/>
      <c r="DL38" s="178"/>
      <c r="DM38" s="178"/>
      <c r="DN38" s="178"/>
      <c r="DO38" s="178"/>
      <c r="DP38" s="178"/>
      <c r="DQ38" s="178"/>
      <c r="DR38" s="178"/>
      <c r="DS38" s="178"/>
      <c r="DT38" s="178"/>
      <c r="DU38" s="178"/>
      <c r="DV38" s="178"/>
      <c r="DW38" s="178"/>
      <c r="DX38" s="178"/>
      <c r="DY38" s="178"/>
      <c r="DZ38" s="178"/>
      <c r="EA38" s="178"/>
      <c r="EB38" s="178"/>
      <c r="EC38" s="178"/>
      <c r="ED38" s="178"/>
    </row>
    <row r="39" spans="1:134">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8"/>
      <c r="DI39" s="178"/>
      <c r="DJ39" s="178"/>
      <c r="DK39" s="178"/>
      <c r="DL39" s="178"/>
      <c r="DM39" s="178"/>
      <c r="DN39" s="178"/>
      <c r="DO39" s="178"/>
      <c r="DP39" s="178"/>
      <c r="DQ39" s="178"/>
      <c r="DR39" s="178"/>
      <c r="DS39" s="178"/>
      <c r="DT39" s="178"/>
      <c r="DU39" s="178"/>
      <c r="DV39" s="178"/>
      <c r="DW39" s="178"/>
      <c r="DX39" s="178"/>
      <c r="DY39" s="178"/>
      <c r="DZ39" s="178"/>
      <c r="EA39" s="178"/>
      <c r="EB39" s="178"/>
      <c r="EC39" s="178"/>
      <c r="ED39" s="178"/>
    </row>
    <row r="40" spans="1:134">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row>
    <row r="41" spans="1:134">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8"/>
      <c r="CL41" s="178"/>
      <c r="CM41" s="178"/>
      <c r="CN41" s="178"/>
      <c r="CO41" s="178"/>
      <c r="CP41" s="178"/>
      <c r="CQ41" s="178"/>
      <c r="CR41" s="178"/>
      <c r="CS41" s="178"/>
      <c r="CT41" s="178"/>
      <c r="CU41" s="178"/>
      <c r="CV41" s="178"/>
      <c r="CW41" s="178"/>
      <c r="CX41" s="178"/>
      <c r="CY41" s="178"/>
      <c r="CZ41" s="178"/>
      <c r="DA41" s="178"/>
      <c r="DB41" s="178"/>
      <c r="DC41" s="178"/>
      <c r="DD41" s="178"/>
      <c r="DE41" s="178"/>
      <c r="DF41" s="178"/>
      <c r="DG41" s="178"/>
      <c r="DH41" s="178"/>
      <c r="DI41" s="178"/>
      <c r="DJ41" s="178"/>
      <c r="DK41" s="178"/>
      <c r="DL41" s="178"/>
      <c r="DM41" s="178"/>
      <c r="DN41" s="178"/>
      <c r="DO41" s="178"/>
      <c r="DP41" s="178"/>
      <c r="DQ41" s="178"/>
      <c r="DR41" s="178"/>
      <c r="DS41" s="178"/>
      <c r="DT41" s="178"/>
      <c r="DU41" s="178"/>
      <c r="DV41" s="178"/>
      <c r="DW41" s="178"/>
      <c r="DX41" s="178"/>
      <c r="DY41" s="178"/>
      <c r="DZ41" s="178"/>
      <c r="EA41" s="178"/>
      <c r="EB41" s="178"/>
      <c r="EC41" s="178"/>
      <c r="ED41" s="178"/>
    </row>
    <row r="42" spans="1:134">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8"/>
      <c r="CP42" s="178"/>
      <c r="CQ42" s="178"/>
      <c r="CR42" s="178"/>
      <c r="CS42" s="178"/>
      <c r="CT42" s="178"/>
      <c r="CU42" s="178"/>
      <c r="CV42" s="178"/>
      <c r="CW42" s="178"/>
      <c r="CX42" s="178"/>
      <c r="CY42" s="178"/>
      <c r="CZ42" s="178"/>
      <c r="DA42" s="178"/>
      <c r="DB42" s="178"/>
      <c r="DC42" s="178"/>
      <c r="DD42" s="178"/>
      <c r="DE42" s="178"/>
      <c r="DF42" s="178"/>
      <c r="DG42" s="178"/>
      <c r="DH42" s="178"/>
      <c r="DI42" s="178"/>
      <c r="DJ42" s="178"/>
      <c r="DK42" s="178"/>
      <c r="DL42" s="178"/>
      <c r="DM42" s="178"/>
      <c r="DN42" s="178"/>
      <c r="DO42" s="178"/>
      <c r="DP42" s="178"/>
      <c r="DQ42" s="178"/>
      <c r="DR42" s="178"/>
      <c r="DS42" s="178"/>
      <c r="DT42" s="178"/>
      <c r="DU42" s="178"/>
      <c r="DV42" s="178"/>
      <c r="DW42" s="178"/>
      <c r="DX42" s="178"/>
      <c r="DY42" s="178"/>
      <c r="DZ42" s="178"/>
      <c r="EA42" s="178"/>
      <c r="EB42" s="178"/>
      <c r="EC42" s="178"/>
      <c r="ED42" s="178"/>
    </row>
    <row r="43" spans="1:134">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c r="DM43" s="178"/>
      <c r="DN43" s="178"/>
      <c r="DO43" s="178"/>
      <c r="DP43" s="178"/>
      <c r="DQ43" s="178"/>
      <c r="DR43" s="178"/>
      <c r="DS43" s="178"/>
      <c r="DT43" s="178"/>
      <c r="DU43" s="178"/>
      <c r="DV43" s="178"/>
      <c r="DW43" s="178"/>
      <c r="DX43" s="178"/>
      <c r="DY43" s="178"/>
      <c r="DZ43" s="178"/>
      <c r="EA43" s="178"/>
      <c r="EB43" s="178"/>
      <c r="EC43" s="178"/>
      <c r="ED43" s="178"/>
    </row>
    <row r="44" spans="1:134">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c r="CD44" s="178"/>
      <c r="CE44" s="178"/>
      <c r="CF44" s="178"/>
      <c r="CG44" s="178"/>
      <c r="CH44" s="178"/>
      <c r="CI44" s="178"/>
      <c r="CJ44" s="178"/>
      <c r="CK44" s="178"/>
      <c r="CL44" s="178"/>
      <c r="CM44" s="178"/>
      <c r="CN44" s="178"/>
      <c r="CO44" s="178"/>
      <c r="CP44" s="178"/>
      <c r="CQ44" s="178"/>
      <c r="CR44" s="178"/>
      <c r="CS44" s="178"/>
      <c r="CT44" s="178"/>
      <c r="CU44" s="178"/>
      <c r="CV44" s="178"/>
      <c r="CW44" s="178"/>
      <c r="CX44" s="178"/>
      <c r="CY44" s="178"/>
      <c r="CZ44" s="178"/>
      <c r="DA44" s="178"/>
      <c r="DB44" s="178"/>
      <c r="DC44" s="178"/>
      <c r="DD44" s="178"/>
      <c r="DE44" s="178"/>
      <c r="DF44" s="178"/>
      <c r="DG44" s="178"/>
      <c r="DH44" s="178"/>
      <c r="DI44" s="178"/>
      <c r="DJ44" s="178"/>
      <c r="DK44" s="178"/>
      <c r="DL44" s="178"/>
      <c r="DM44" s="178"/>
      <c r="DN44" s="178"/>
      <c r="DO44" s="178"/>
      <c r="DP44" s="178"/>
      <c r="DQ44" s="178"/>
      <c r="DR44" s="178"/>
      <c r="DS44" s="178"/>
      <c r="DT44" s="178"/>
      <c r="DU44" s="178"/>
      <c r="DV44" s="178"/>
      <c r="DW44" s="178"/>
      <c r="DX44" s="178"/>
      <c r="DY44" s="178"/>
      <c r="DZ44" s="178"/>
      <c r="EA44" s="178"/>
      <c r="EB44" s="178"/>
      <c r="EC44" s="178"/>
      <c r="ED44" s="178"/>
    </row>
    <row r="45" spans="1:134">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c r="CD45" s="178"/>
      <c r="CE45" s="178"/>
      <c r="CF45" s="178"/>
      <c r="CG45" s="178"/>
      <c r="CH45" s="178"/>
      <c r="CI45" s="178"/>
      <c r="CJ45" s="178"/>
      <c r="CK45" s="178"/>
      <c r="CL45" s="178"/>
      <c r="CM45" s="178"/>
      <c r="CN45" s="178"/>
      <c r="CO45" s="178"/>
      <c r="CP45" s="178"/>
      <c r="CQ45" s="178"/>
      <c r="CR45" s="178"/>
      <c r="CS45" s="178"/>
      <c r="CT45" s="178"/>
      <c r="CU45" s="178"/>
      <c r="CV45" s="178"/>
      <c r="CW45" s="178"/>
      <c r="CX45" s="178"/>
      <c r="CY45" s="178"/>
      <c r="CZ45" s="178"/>
      <c r="DA45" s="178"/>
      <c r="DB45" s="178"/>
      <c r="DC45" s="178"/>
      <c r="DD45" s="178"/>
      <c r="DE45" s="178"/>
      <c r="DF45" s="178"/>
      <c r="DG45" s="178"/>
      <c r="DH45" s="178"/>
      <c r="DI45" s="178"/>
      <c r="DJ45" s="178"/>
      <c r="DK45" s="178"/>
      <c r="DL45" s="178"/>
      <c r="DM45" s="178"/>
      <c r="DN45" s="178"/>
      <c r="DO45" s="178"/>
      <c r="DP45" s="178"/>
      <c r="DQ45" s="178"/>
      <c r="DR45" s="178"/>
      <c r="DS45" s="178"/>
      <c r="DT45" s="178"/>
      <c r="DU45" s="178"/>
      <c r="DV45" s="178"/>
      <c r="DW45" s="178"/>
      <c r="DX45" s="178"/>
      <c r="DY45" s="178"/>
      <c r="DZ45" s="178"/>
      <c r="EA45" s="178"/>
      <c r="EB45" s="178"/>
      <c r="EC45" s="178"/>
      <c r="ED45" s="178"/>
    </row>
    <row r="46" spans="1:134">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8"/>
      <c r="DI46" s="178"/>
      <c r="DJ46" s="178"/>
      <c r="DK46" s="178"/>
      <c r="DL46" s="178"/>
      <c r="DM46" s="178"/>
      <c r="DN46" s="178"/>
      <c r="DO46" s="178"/>
      <c r="DP46" s="178"/>
      <c r="DQ46" s="178"/>
      <c r="DR46" s="178"/>
      <c r="DS46" s="178"/>
      <c r="DT46" s="178"/>
      <c r="DU46" s="178"/>
      <c r="DV46" s="178"/>
      <c r="DW46" s="178"/>
      <c r="DX46" s="178"/>
      <c r="DY46" s="178"/>
      <c r="DZ46" s="178"/>
      <c r="EA46" s="178"/>
      <c r="EB46" s="178"/>
      <c r="EC46" s="178"/>
      <c r="ED46" s="178"/>
    </row>
    <row r="47" spans="1:134">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row>
    <row r="48" spans="1:134">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8"/>
      <c r="DI48" s="178"/>
      <c r="DJ48" s="178"/>
      <c r="DK48" s="178"/>
      <c r="DL48" s="178"/>
      <c r="DM48" s="178"/>
      <c r="DN48" s="178"/>
      <c r="DO48" s="178"/>
      <c r="DP48" s="178"/>
      <c r="DQ48" s="178"/>
      <c r="DR48" s="178"/>
      <c r="DS48" s="178"/>
      <c r="DT48" s="178"/>
      <c r="DU48" s="178"/>
      <c r="DV48" s="178"/>
      <c r="DW48" s="178"/>
      <c r="DX48" s="178"/>
      <c r="DY48" s="178"/>
      <c r="DZ48" s="178"/>
      <c r="EA48" s="178"/>
      <c r="EB48" s="178"/>
      <c r="EC48" s="178"/>
      <c r="ED48" s="178"/>
    </row>
    <row r="49" spans="1:134">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8"/>
      <c r="DI49" s="178"/>
      <c r="DJ49" s="178"/>
      <c r="DK49" s="178"/>
      <c r="DL49" s="178"/>
      <c r="DM49" s="178"/>
      <c r="DN49" s="178"/>
      <c r="DO49" s="178"/>
      <c r="DP49" s="178"/>
      <c r="DQ49" s="178"/>
      <c r="DR49" s="178"/>
      <c r="DS49" s="178"/>
      <c r="DT49" s="178"/>
      <c r="DU49" s="178"/>
      <c r="DV49" s="178"/>
      <c r="DW49" s="178"/>
      <c r="DX49" s="178"/>
      <c r="DY49" s="178"/>
      <c r="DZ49" s="178"/>
      <c r="EA49" s="178"/>
      <c r="EB49" s="178"/>
      <c r="EC49" s="178"/>
      <c r="ED49" s="178"/>
    </row>
    <row r="50" spans="1:134">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c r="CD50" s="178"/>
      <c r="CE50" s="178"/>
      <c r="CF50" s="178"/>
      <c r="CG50" s="178"/>
      <c r="CH50" s="178"/>
      <c r="CI50" s="178"/>
      <c r="CJ50" s="178"/>
      <c r="CK50" s="178"/>
      <c r="CL50" s="178"/>
      <c r="CM50" s="178"/>
      <c r="CN50" s="178"/>
      <c r="CO50" s="178"/>
      <c r="CP50" s="178"/>
      <c r="CQ50" s="178"/>
      <c r="CR50" s="178"/>
      <c r="CS50" s="178"/>
      <c r="CT50" s="178"/>
      <c r="CU50" s="178"/>
      <c r="CV50" s="178"/>
      <c r="CW50" s="178"/>
      <c r="CX50" s="178"/>
      <c r="CY50" s="178"/>
      <c r="CZ50" s="178"/>
      <c r="DA50" s="178"/>
      <c r="DB50" s="178"/>
      <c r="DC50" s="178"/>
      <c r="DD50" s="178"/>
      <c r="DE50" s="178"/>
      <c r="DF50" s="178"/>
      <c r="DG50" s="178"/>
      <c r="DH50" s="178"/>
      <c r="DI50" s="178"/>
      <c r="DJ50" s="178"/>
      <c r="DK50" s="178"/>
      <c r="DL50" s="178"/>
      <c r="DM50" s="178"/>
      <c r="DN50" s="178"/>
      <c r="DO50" s="178"/>
      <c r="DP50" s="178"/>
      <c r="DQ50" s="178"/>
      <c r="DR50" s="178"/>
      <c r="DS50" s="178"/>
      <c r="DT50" s="178"/>
      <c r="DU50" s="178"/>
      <c r="DV50" s="178"/>
      <c r="DW50" s="178"/>
      <c r="DX50" s="178"/>
      <c r="DY50" s="178"/>
      <c r="DZ50" s="178"/>
      <c r="EA50" s="178"/>
      <c r="EB50" s="178"/>
      <c r="EC50" s="178"/>
      <c r="ED50" s="178"/>
    </row>
    <row r="51" spans="1:134">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c r="CK51" s="178"/>
      <c r="CL51" s="178"/>
      <c r="CM51" s="178"/>
      <c r="CN51" s="178"/>
      <c r="CO51" s="178"/>
      <c r="CP51" s="178"/>
      <c r="CQ51" s="178"/>
      <c r="CR51" s="178"/>
      <c r="CS51" s="178"/>
      <c r="CT51" s="178"/>
      <c r="CU51" s="178"/>
      <c r="CV51" s="178"/>
      <c r="CW51" s="178"/>
      <c r="CX51" s="178"/>
      <c r="CY51" s="178"/>
      <c r="CZ51" s="178"/>
      <c r="DA51" s="178"/>
      <c r="DB51" s="178"/>
      <c r="DC51" s="178"/>
      <c r="DD51" s="178"/>
      <c r="DE51" s="178"/>
      <c r="DF51" s="178"/>
      <c r="DG51" s="178"/>
      <c r="DH51" s="178"/>
      <c r="DI51" s="178"/>
      <c r="DJ51" s="178"/>
      <c r="DK51" s="178"/>
      <c r="DL51" s="178"/>
      <c r="DM51" s="178"/>
      <c r="DN51" s="178"/>
      <c r="DO51" s="178"/>
      <c r="DP51" s="178"/>
      <c r="DQ51" s="178"/>
      <c r="DR51" s="178"/>
      <c r="DS51" s="178"/>
      <c r="DT51" s="178"/>
      <c r="DU51" s="178"/>
      <c r="DV51" s="178"/>
      <c r="DW51" s="178"/>
      <c r="DX51" s="178"/>
      <c r="DY51" s="178"/>
      <c r="DZ51" s="178"/>
      <c r="EA51" s="178"/>
      <c r="EB51" s="178"/>
      <c r="EC51" s="178"/>
      <c r="ED51" s="178"/>
    </row>
    <row r="52" spans="1:134">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8"/>
      <c r="BV52" s="178"/>
      <c r="BW52" s="178"/>
      <c r="BX52" s="178"/>
      <c r="BY52" s="178"/>
      <c r="BZ52" s="178"/>
      <c r="CA52" s="178"/>
      <c r="CB52" s="178"/>
      <c r="CC52" s="178"/>
      <c r="CD52" s="178"/>
      <c r="CE52" s="178"/>
      <c r="CF52" s="178"/>
      <c r="CG52" s="178"/>
      <c r="CH52" s="178"/>
      <c r="CI52" s="178"/>
      <c r="CJ52" s="178"/>
      <c r="CK52" s="178"/>
      <c r="CL52" s="178"/>
      <c r="CM52" s="178"/>
      <c r="CN52" s="178"/>
      <c r="CO52" s="178"/>
      <c r="CP52" s="178"/>
      <c r="CQ52" s="178"/>
      <c r="CR52" s="178"/>
      <c r="CS52" s="178"/>
      <c r="CT52" s="178"/>
      <c r="CU52" s="178"/>
      <c r="CV52" s="178"/>
      <c r="CW52" s="178"/>
      <c r="CX52" s="178"/>
      <c r="CY52" s="178"/>
      <c r="CZ52" s="178"/>
      <c r="DA52" s="178"/>
      <c r="DB52" s="178"/>
      <c r="DC52" s="178"/>
      <c r="DD52" s="178"/>
      <c r="DE52" s="178"/>
      <c r="DF52" s="178"/>
      <c r="DG52" s="178"/>
      <c r="DH52" s="178"/>
      <c r="DI52" s="178"/>
      <c r="DJ52" s="178"/>
      <c r="DK52" s="178"/>
      <c r="DL52" s="178"/>
      <c r="DM52" s="178"/>
      <c r="DN52" s="178"/>
      <c r="DO52" s="178"/>
      <c r="DP52" s="178"/>
      <c r="DQ52" s="178"/>
      <c r="DR52" s="178"/>
      <c r="DS52" s="178"/>
      <c r="DT52" s="178"/>
      <c r="DU52" s="178"/>
      <c r="DV52" s="178"/>
      <c r="DW52" s="178"/>
      <c r="DX52" s="178"/>
      <c r="DY52" s="178"/>
      <c r="DZ52" s="178"/>
      <c r="EA52" s="178"/>
      <c r="EB52" s="178"/>
      <c r="EC52" s="178"/>
      <c r="ED52" s="178"/>
    </row>
    <row r="53" spans="1:134">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row>
    <row r="54" spans="1:134">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row>
    <row r="55" spans="1:134">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row>
    <row r="56" spans="1:134">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row>
    <row r="57" spans="1:134">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row>
    <row r="58" spans="1:134">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row>
    <row r="59" spans="1:134">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row>
    <row r="60" spans="1:134">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c r="CJ60" s="178"/>
      <c r="CK60" s="178"/>
      <c r="CL60" s="178"/>
      <c r="CM60" s="178"/>
      <c r="CN60" s="178"/>
      <c r="CO60" s="178"/>
      <c r="CP60" s="178"/>
      <c r="CQ60" s="178"/>
      <c r="CR60" s="178"/>
      <c r="CS60" s="178"/>
      <c r="CT60" s="178"/>
      <c r="CU60" s="178"/>
      <c r="CV60" s="178"/>
      <c r="CW60" s="178"/>
      <c r="CX60" s="178"/>
      <c r="CY60" s="178"/>
      <c r="CZ60" s="178"/>
      <c r="DA60" s="178"/>
      <c r="DB60" s="178"/>
      <c r="DC60" s="178"/>
      <c r="DD60" s="178"/>
      <c r="DE60" s="178"/>
      <c r="DF60" s="178"/>
      <c r="DG60" s="178"/>
      <c r="DH60" s="178"/>
      <c r="DI60" s="178"/>
      <c r="DJ60" s="178"/>
      <c r="DK60" s="178"/>
      <c r="DL60" s="178"/>
      <c r="DM60" s="178"/>
      <c r="DN60" s="178"/>
      <c r="DO60" s="178"/>
      <c r="DP60" s="178"/>
      <c r="DQ60" s="178"/>
      <c r="DR60" s="178"/>
      <c r="DS60" s="178"/>
      <c r="DT60" s="178"/>
      <c r="DU60" s="178"/>
      <c r="DV60" s="178"/>
      <c r="DW60" s="178"/>
      <c r="DX60" s="178"/>
      <c r="DY60" s="178"/>
      <c r="DZ60" s="178"/>
      <c r="EA60" s="178"/>
      <c r="EB60" s="178"/>
      <c r="EC60" s="178"/>
      <c r="ED60" s="178"/>
    </row>
    <row r="61" spans="1:134">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8"/>
      <c r="BV61" s="178"/>
      <c r="BW61" s="178"/>
      <c r="BX61" s="178"/>
      <c r="BY61" s="178"/>
      <c r="BZ61" s="178"/>
      <c r="CA61" s="178"/>
      <c r="CB61" s="178"/>
      <c r="CC61" s="178"/>
      <c r="CD61" s="178"/>
      <c r="CE61" s="178"/>
      <c r="CF61" s="178"/>
      <c r="CG61" s="178"/>
      <c r="CH61" s="178"/>
      <c r="CI61" s="178"/>
      <c r="CJ61" s="178"/>
      <c r="CK61" s="178"/>
      <c r="CL61" s="178"/>
      <c r="CM61" s="178"/>
      <c r="CN61" s="178"/>
      <c r="CO61" s="178"/>
      <c r="CP61" s="178"/>
      <c r="CQ61" s="178"/>
      <c r="CR61" s="178"/>
      <c r="CS61" s="178"/>
      <c r="CT61" s="178"/>
      <c r="CU61" s="178"/>
      <c r="CV61" s="178"/>
      <c r="CW61" s="178"/>
      <c r="CX61" s="178"/>
      <c r="CY61" s="178"/>
      <c r="CZ61" s="178"/>
      <c r="DA61" s="178"/>
      <c r="DB61" s="178"/>
      <c r="DC61" s="178"/>
      <c r="DD61" s="178"/>
      <c r="DE61" s="178"/>
      <c r="DF61" s="178"/>
      <c r="DG61" s="178"/>
      <c r="DH61" s="178"/>
      <c r="DI61" s="178"/>
      <c r="DJ61" s="178"/>
      <c r="DK61" s="178"/>
      <c r="DL61" s="178"/>
      <c r="DM61" s="178"/>
      <c r="DN61" s="178"/>
      <c r="DO61" s="178"/>
      <c r="DP61" s="178"/>
      <c r="DQ61" s="178"/>
      <c r="DR61" s="178"/>
      <c r="DS61" s="178"/>
      <c r="DT61" s="178"/>
      <c r="DU61" s="178"/>
      <c r="DV61" s="178"/>
      <c r="DW61" s="178"/>
      <c r="DX61" s="178"/>
      <c r="DY61" s="178"/>
      <c r="DZ61" s="178"/>
      <c r="EA61" s="178"/>
      <c r="EB61" s="178"/>
      <c r="EC61" s="178"/>
      <c r="ED61" s="178"/>
    </row>
    <row r="62" spans="1:134">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8"/>
      <c r="BV62" s="178"/>
      <c r="BW62" s="178"/>
      <c r="BX62" s="178"/>
      <c r="BY62" s="178"/>
      <c r="BZ62" s="178"/>
      <c r="CA62" s="178"/>
      <c r="CB62" s="178"/>
      <c r="CC62" s="178"/>
      <c r="CD62" s="178"/>
      <c r="CE62" s="178"/>
      <c r="CF62" s="178"/>
      <c r="CG62" s="178"/>
      <c r="CH62" s="178"/>
      <c r="CI62" s="178"/>
      <c r="CJ62" s="178"/>
      <c r="CK62" s="178"/>
      <c r="CL62" s="178"/>
      <c r="CM62" s="178"/>
      <c r="CN62" s="178"/>
      <c r="CO62" s="178"/>
      <c r="CP62" s="178"/>
      <c r="CQ62" s="178"/>
      <c r="CR62" s="178"/>
      <c r="CS62" s="178"/>
      <c r="CT62" s="178"/>
      <c r="CU62" s="178"/>
      <c r="CV62" s="178"/>
      <c r="CW62" s="178"/>
      <c r="CX62" s="178"/>
      <c r="CY62" s="178"/>
      <c r="CZ62" s="178"/>
      <c r="DA62" s="178"/>
      <c r="DB62" s="178"/>
      <c r="DC62" s="178"/>
      <c r="DD62" s="178"/>
      <c r="DE62" s="178"/>
      <c r="DF62" s="178"/>
      <c r="DG62" s="178"/>
      <c r="DH62" s="178"/>
      <c r="DI62" s="178"/>
      <c r="DJ62" s="178"/>
      <c r="DK62" s="178"/>
      <c r="DL62" s="178"/>
      <c r="DM62" s="178"/>
      <c r="DN62" s="178"/>
      <c r="DO62" s="178"/>
      <c r="DP62" s="178"/>
      <c r="DQ62" s="178"/>
      <c r="DR62" s="178"/>
      <c r="DS62" s="178"/>
      <c r="DT62" s="178"/>
      <c r="DU62" s="178"/>
      <c r="DV62" s="178"/>
      <c r="DW62" s="178"/>
      <c r="DX62" s="178"/>
      <c r="DY62" s="178"/>
      <c r="DZ62" s="178"/>
      <c r="EA62" s="178"/>
      <c r="EB62" s="178"/>
      <c r="EC62" s="178"/>
      <c r="ED62" s="178"/>
    </row>
    <row r="63" spans="1:134">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c r="CD63" s="178"/>
      <c r="CE63" s="178"/>
      <c r="CF63" s="178"/>
      <c r="CG63" s="178"/>
      <c r="CH63" s="178"/>
      <c r="CI63" s="178"/>
      <c r="CJ63" s="178"/>
      <c r="CK63" s="178"/>
      <c r="CL63" s="178"/>
      <c r="CM63" s="178"/>
      <c r="CN63" s="178"/>
      <c r="CO63" s="178"/>
      <c r="CP63" s="178"/>
      <c r="CQ63" s="178"/>
      <c r="CR63" s="178"/>
      <c r="CS63" s="178"/>
      <c r="CT63" s="178"/>
      <c r="CU63" s="178"/>
      <c r="CV63" s="178"/>
      <c r="CW63" s="178"/>
      <c r="CX63" s="178"/>
      <c r="CY63" s="178"/>
      <c r="CZ63" s="178"/>
      <c r="DA63" s="178"/>
      <c r="DB63" s="178"/>
      <c r="DC63" s="178"/>
      <c r="DD63" s="178"/>
      <c r="DE63" s="178"/>
      <c r="DF63" s="178"/>
      <c r="DG63" s="178"/>
      <c r="DH63" s="178"/>
      <c r="DI63" s="178"/>
      <c r="DJ63" s="178"/>
      <c r="DK63" s="178"/>
      <c r="DL63" s="178"/>
      <c r="DM63" s="178"/>
      <c r="DN63" s="178"/>
      <c r="DO63" s="178"/>
      <c r="DP63" s="178"/>
      <c r="DQ63" s="178"/>
      <c r="DR63" s="178"/>
      <c r="DS63" s="178"/>
      <c r="DT63" s="178"/>
      <c r="DU63" s="178"/>
      <c r="DV63" s="178"/>
      <c r="DW63" s="178"/>
      <c r="DX63" s="178"/>
      <c r="DY63" s="178"/>
      <c r="DZ63" s="178"/>
      <c r="EA63" s="178"/>
      <c r="EB63" s="178"/>
      <c r="EC63" s="178"/>
      <c r="ED63" s="178"/>
    </row>
    <row r="64" spans="1:134">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row>
    <row r="65" spans="1:134">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8"/>
      <c r="BV65" s="178"/>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c r="DH65" s="178"/>
      <c r="DI65" s="178"/>
      <c r="DJ65" s="178"/>
      <c r="DK65" s="178"/>
      <c r="DL65" s="178"/>
      <c r="DM65" s="178"/>
      <c r="DN65" s="178"/>
      <c r="DO65" s="178"/>
      <c r="DP65" s="178"/>
      <c r="DQ65" s="178"/>
      <c r="DR65" s="178"/>
      <c r="DS65" s="178"/>
      <c r="DT65" s="178"/>
      <c r="DU65" s="178"/>
      <c r="DV65" s="178"/>
      <c r="DW65" s="178"/>
      <c r="DX65" s="178"/>
      <c r="DY65" s="178"/>
      <c r="DZ65" s="178"/>
      <c r="EA65" s="178"/>
      <c r="EB65" s="178"/>
      <c r="EC65" s="178"/>
      <c r="ED65" s="178"/>
    </row>
    <row r="66" spans="1:134">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c r="DH66" s="178"/>
      <c r="DI66" s="178"/>
      <c r="DJ66" s="178"/>
      <c r="DK66" s="178"/>
      <c r="DL66" s="178"/>
      <c r="DM66" s="178"/>
      <c r="DN66" s="178"/>
      <c r="DO66" s="178"/>
      <c r="DP66" s="178"/>
      <c r="DQ66" s="178"/>
      <c r="DR66" s="178"/>
      <c r="DS66" s="178"/>
      <c r="DT66" s="178"/>
      <c r="DU66" s="178"/>
      <c r="DV66" s="178"/>
      <c r="DW66" s="178"/>
      <c r="DX66" s="178"/>
      <c r="DY66" s="178"/>
      <c r="DZ66" s="178"/>
      <c r="EA66" s="178"/>
      <c r="EB66" s="178"/>
      <c r="EC66" s="178"/>
      <c r="ED66" s="178"/>
    </row>
    <row r="67" spans="1:134">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c r="CD67" s="178"/>
      <c r="CE67" s="178"/>
      <c r="CF67" s="178"/>
      <c r="CG67" s="178"/>
      <c r="CH67" s="178"/>
      <c r="CI67" s="178"/>
      <c r="CJ67" s="178"/>
      <c r="CK67" s="178"/>
      <c r="CL67" s="178"/>
      <c r="CM67" s="178"/>
      <c r="CN67" s="178"/>
      <c r="CO67" s="178"/>
      <c r="CP67" s="178"/>
      <c r="CQ67" s="178"/>
      <c r="CR67" s="178"/>
      <c r="CS67" s="178"/>
      <c r="CT67" s="178"/>
      <c r="CU67" s="178"/>
      <c r="CV67" s="178"/>
      <c r="CW67" s="178"/>
      <c r="CX67" s="178"/>
      <c r="CY67" s="178"/>
      <c r="CZ67" s="178"/>
      <c r="DA67" s="178"/>
      <c r="DB67" s="178"/>
      <c r="DC67" s="178"/>
      <c r="DD67" s="178"/>
      <c r="DE67" s="178"/>
      <c r="DF67" s="178"/>
      <c r="DG67" s="178"/>
      <c r="DH67" s="178"/>
      <c r="DI67" s="178"/>
      <c r="DJ67" s="178"/>
      <c r="DK67" s="178"/>
      <c r="DL67" s="178"/>
      <c r="DM67" s="178"/>
      <c r="DN67" s="178"/>
      <c r="DO67" s="178"/>
      <c r="DP67" s="178"/>
      <c r="DQ67" s="178"/>
      <c r="DR67" s="178"/>
      <c r="DS67" s="178"/>
      <c r="DT67" s="178"/>
      <c r="DU67" s="178"/>
      <c r="DV67" s="178"/>
      <c r="DW67" s="178"/>
      <c r="DX67" s="178"/>
      <c r="DY67" s="178"/>
      <c r="DZ67" s="178"/>
      <c r="EA67" s="178"/>
      <c r="EB67" s="178"/>
      <c r="EC67" s="178"/>
      <c r="ED67" s="178"/>
    </row>
    <row r="68" spans="1:134">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8"/>
      <c r="BY68" s="178"/>
      <c r="BZ68" s="178"/>
      <c r="CA68" s="178"/>
      <c r="CB68" s="178"/>
      <c r="CC68" s="178"/>
      <c r="CD68" s="178"/>
      <c r="CE68" s="178"/>
      <c r="CF68" s="178"/>
      <c r="CG68" s="178"/>
      <c r="CH68" s="178"/>
      <c r="CI68" s="178"/>
      <c r="CJ68" s="178"/>
      <c r="CK68" s="178"/>
      <c r="CL68" s="178"/>
      <c r="CM68" s="178"/>
      <c r="CN68" s="178"/>
      <c r="CO68" s="178"/>
      <c r="CP68" s="178"/>
      <c r="CQ68" s="178"/>
      <c r="CR68" s="178"/>
      <c r="CS68" s="178"/>
      <c r="CT68" s="178"/>
      <c r="CU68" s="178"/>
      <c r="CV68" s="178"/>
      <c r="CW68" s="178"/>
      <c r="CX68" s="178"/>
      <c r="CY68" s="178"/>
      <c r="CZ68" s="178"/>
      <c r="DA68" s="178"/>
      <c r="DB68" s="178"/>
      <c r="DC68" s="178"/>
      <c r="DD68" s="178"/>
      <c r="DE68" s="178"/>
      <c r="DF68" s="178"/>
      <c r="DG68" s="178"/>
      <c r="DH68" s="178"/>
      <c r="DI68" s="178"/>
      <c r="DJ68" s="178"/>
      <c r="DK68" s="178"/>
      <c r="DL68" s="178"/>
      <c r="DM68" s="178"/>
      <c r="DN68" s="178"/>
      <c r="DO68" s="178"/>
      <c r="DP68" s="178"/>
      <c r="DQ68" s="178"/>
      <c r="DR68" s="178"/>
      <c r="DS68" s="178"/>
      <c r="DT68" s="178"/>
      <c r="DU68" s="178"/>
      <c r="DV68" s="178"/>
      <c r="DW68" s="178"/>
      <c r="DX68" s="178"/>
      <c r="DY68" s="178"/>
      <c r="DZ68" s="178"/>
      <c r="EA68" s="178"/>
      <c r="EB68" s="178"/>
      <c r="EC68" s="178"/>
      <c r="ED68" s="178"/>
    </row>
    <row r="69" spans="1:134">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8"/>
      <c r="BV69" s="178"/>
      <c r="BW69" s="178"/>
      <c r="BX69" s="178"/>
      <c r="BY69" s="178"/>
      <c r="BZ69" s="178"/>
      <c r="CA69" s="178"/>
      <c r="CB69" s="178"/>
      <c r="CC69" s="178"/>
      <c r="CD69" s="178"/>
      <c r="CE69" s="178"/>
      <c r="CF69" s="178"/>
      <c r="CG69" s="178"/>
      <c r="CH69" s="178"/>
      <c r="CI69" s="178"/>
      <c r="CJ69" s="178"/>
      <c r="CK69" s="178"/>
      <c r="CL69" s="178"/>
      <c r="CM69" s="178"/>
      <c r="CN69" s="178"/>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78"/>
      <c r="DY69" s="178"/>
      <c r="DZ69" s="178"/>
      <c r="EA69" s="178"/>
      <c r="EB69" s="178"/>
      <c r="EC69" s="178"/>
      <c r="ED69" s="178"/>
    </row>
    <row r="70" spans="1:134">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c r="CM70" s="178"/>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c r="DU70" s="178"/>
      <c r="DV70" s="178"/>
      <c r="DW70" s="178"/>
      <c r="DX70" s="178"/>
      <c r="DY70" s="178"/>
      <c r="DZ70" s="178"/>
      <c r="EA70" s="178"/>
      <c r="EB70" s="178"/>
      <c r="EC70" s="178"/>
      <c r="ED70" s="178"/>
    </row>
    <row r="71" spans="1:134">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8"/>
      <c r="BV71" s="178"/>
      <c r="BW71" s="178"/>
      <c r="BX71" s="178"/>
      <c r="BY71" s="178"/>
      <c r="BZ71" s="178"/>
      <c r="CA71" s="178"/>
      <c r="CB71" s="178"/>
      <c r="CC71" s="178"/>
      <c r="CD71" s="178"/>
      <c r="CE71" s="178"/>
      <c r="CF71" s="178"/>
      <c r="CG71" s="178"/>
      <c r="CH71" s="178"/>
      <c r="CI71" s="178"/>
      <c r="CJ71" s="178"/>
      <c r="CK71" s="178"/>
      <c r="CL71" s="178"/>
      <c r="CM71" s="178"/>
      <c r="CN71" s="178"/>
      <c r="CO71" s="178"/>
      <c r="CP71" s="178"/>
      <c r="CQ71" s="178"/>
      <c r="CR71" s="178"/>
      <c r="CS71" s="178"/>
      <c r="CT71" s="178"/>
      <c r="CU71" s="178"/>
      <c r="CV71" s="178"/>
      <c r="CW71" s="178"/>
      <c r="CX71" s="178"/>
      <c r="CY71" s="178"/>
      <c r="CZ71" s="178"/>
      <c r="DA71" s="178"/>
      <c r="DB71" s="178"/>
      <c r="DC71" s="178"/>
      <c r="DD71" s="178"/>
      <c r="DE71" s="178"/>
      <c r="DF71" s="178"/>
      <c r="DG71" s="178"/>
      <c r="DH71" s="178"/>
      <c r="DI71" s="178"/>
      <c r="DJ71" s="178"/>
      <c r="DK71" s="178"/>
      <c r="DL71" s="178"/>
      <c r="DM71" s="178"/>
      <c r="DN71" s="178"/>
      <c r="DO71" s="178"/>
      <c r="DP71" s="178"/>
      <c r="DQ71" s="178"/>
      <c r="DR71" s="178"/>
      <c r="DS71" s="178"/>
      <c r="DT71" s="178"/>
      <c r="DU71" s="178"/>
      <c r="DV71" s="178"/>
      <c r="DW71" s="178"/>
      <c r="DX71" s="178"/>
      <c r="DY71" s="178"/>
      <c r="DZ71" s="178"/>
      <c r="EA71" s="178"/>
      <c r="EB71" s="178"/>
      <c r="EC71" s="178"/>
      <c r="ED71" s="178"/>
    </row>
    <row r="72" spans="1:134">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8"/>
      <c r="BV72" s="178"/>
      <c r="BW72" s="178"/>
      <c r="BX72" s="178"/>
      <c r="BY72" s="178"/>
      <c r="BZ72" s="178"/>
      <c r="CA72" s="178"/>
      <c r="CB72" s="178"/>
      <c r="CC72" s="178"/>
      <c r="CD72" s="178"/>
      <c r="CE72" s="178"/>
      <c r="CF72" s="178"/>
      <c r="CG72" s="178"/>
      <c r="CH72" s="178"/>
      <c r="CI72" s="178"/>
      <c r="CJ72" s="178"/>
      <c r="CK72" s="178"/>
      <c r="CL72" s="178"/>
      <c r="CM72" s="178"/>
      <c r="CN72" s="178"/>
      <c r="CO72" s="178"/>
      <c r="CP72" s="178"/>
      <c r="CQ72" s="178"/>
      <c r="CR72" s="178"/>
      <c r="CS72" s="178"/>
      <c r="CT72" s="178"/>
      <c r="CU72" s="178"/>
      <c r="CV72" s="178"/>
      <c r="CW72" s="178"/>
      <c r="CX72" s="178"/>
      <c r="CY72" s="178"/>
      <c r="CZ72" s="178"/>
      <c r="DA72" s="178"/>
      <c r="DB72" s="178"/>
      <c r="DC72" s="178"/>
      <c r="DD72" s="178"/>
      <c r="DE72" s="178"/>
      <c r="DF72" s="178"/>
      <c r="DG72" s="178"/>
      <c r="DH72" s="178"/>
      <c r="DI72" s="178"/>
      <c r="DJ72" s="178"/>
      <c r="DK72" s="178"/>
      <c r="DL72" s="178"/>
      <c r="DM72" s="178"/>
      <c r="DN72" s="178"/>
      <c r="DO72" s="178"/>
      <c r="DP72" s="178"/>
      <c r="DQ72" s="178"/>
      <c r="DR72" s="178"/>
      <c r="DS72" s="178"/>
      <c r="DT72" s="178"/>
      <c r="DU72" s="178"/>
      <c r="DV72" s="178"/>
      <c r="DW72" s="178"/>
      <c r="DX72" s="178"/>
      <c r="DY72" s="178"/>
      <c r="DZ72" s="178"/>
      <c r="EA72" s="178"/>
      <c r="EB72" s="178"/>
      <c r="EC72" s="178"/>
      <c r="ED72" s="178"/>
    </row>
    <row r="73" spans="1:134">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row>
    <row r="74" spans="1:134">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8"/>
      <c r="BV74" s="178"/>
      <c r="BW74" s="178"/>
      <c r="BX74" s="178"/>
      <c r="BY74" s="178"/>
      <c r="BZ74" s="178"/>
      <c r="CA74" s="178"/>
      <c r="CB74" s="178"/>
      <c r="CC74" s="178"/>
      <c r="CD74" s="178"/>
      <c r="CE74" s="178"/>
      <c r="CF74" s="178"/>
      <c r="CG74" s="178"/>
      <c r="CH74" s="178"/>
      <c r="CI74" s="178"/>
      <c r="CJ74" s="178"/>
      <c r="CK74" s="178"/>
      <c r="CL74" s="178"/>
      <c r="CM74" s="178"/>
      <c r="CN74" s="178"/>
      <c r="CO74" s="178"/>
      <c r="CP74" s="178"/>
      <c r="CQ74" s="178"/>
      <c r="CR74" s="178"/>
      <c r="CS74" s="178"/>
      <c r="CT74" s="178"/>
      <c r="CU74" s="178"/>
      <c r="CV74" s="178"/>
      <c r="CW74" s="178"/>
      <c r="CX74" s="178"/>
      <c r="CY74" s="178"/>
      <c r="CZ74" s="178"/>
      <c r="DA74" s="178"/>
      <c r="DB74" s="178"/>
      <c r="DC74" s="178"/>
      <c r="DD74" s="178"/>
      <c r="DE74" s="178"/>
      <c r="DF74" s="178"/>
      <c r="DG74" s="178"/>
      <c r="DH74" s="178"/>
      <c r="DI74" s="178"/>
      <c r="DJ74" s="178"/>
      <c r="DK74" s="178"/>
      <c r="DL74" s="178"/>
      <c r="DM74" s="178"/>
      <c r="DN74" s="178"/>
      <c r="DO74" s="178"/>
      <c r="DP74" s="178"/>
      <c r="DQ74" s="178"/>
      <c r="DR74" s="178"/>
      <c r="DS74" s="178"/>
      <c r="DT74" s="178"/>
      <c r="DU74" s="178"/>
      <c r="DV74" s="178"/>
      <c r="DW74" s="178"/>
      <c r="DX74" s="178"/>
      <c r="DY74" s="178"/>
      <c r="DZ74" s="178"/>
      <c r="EA74" s="178"/>
      <c r="EB74" s="178"/>
      <c r="EC74" s="178"/>
      <c r="ED74" s="178"/>
    </row>
    <row r="75" spans="1:134">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row>
    <row r="76" spans="1:134">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c r="BW76" s="178"/>
      <c r="BX76" s="178"/>
      <c r="BY76" s="178"/>
      <c r="BZ76" s="178"/>
      <c r="CA76" s="178"/>
      <c r="CB76" s="178"/>
      <c r="CC76" s="178"/>
      <c r="CD76" s="178"/>
      <c r="CE76" s="178"/>
      <c r="CF76" s="178"/>
      <c r="CG76" s="178"/>
      <c r="CH76" s="178"/>
      <c r="CI76" s="178"/>
      <c r="CJ76" s="178"/>
      <c r="CK76" s="178"/>
      <c r="CL76" s="178"/>
      <c r="CM76" s="178"/>
      <c r="CN76" s="178"/>
      <c r="CO76" s="178"/>
      <c r="CP76" s="178"/>
      <c r="CQ76" s="178"/>
      <c r="CR76" s="178"/>
      <c r="CS76" s="178"/>
      <c r="CT76" s="178"/>
      <c r="CU76" s="178"/>
      <c r="CV76" s="178"/>
      <c r="CW76" s="178"/>
      <c r="CX76" s="178"/>
      <c r="CY76" s="178"/>
      <c r="CZ76" s="178"/>
      <c r="DA76" s="178"/>
      <c r="DB76" s="178"/>
      <c r="DC76" s="178"/>
      <c r="DD76" s="178"/>
      <c r="DE76" s="178"/>
      <c r="DF76" s="178"/>
      <c r="DG76" s="178"/>
      <c r="DH76" s="178"/>
      <c r="DI76" s="178"/>
      <c r="DJ76" s="178"/>
      <c r="DK76" s="178"/>
      <c r="DL76" s="178"/>
      <c r="DM76" s="178"/>
      <c r="DN76" s="178"/>
      <c r="DO76" s="178"/>
      <c r="DP76" s="178"/>
      <c r="DQ76" s="178"/>
      <c r="DR76" s="178"/>
      <c r="DS76" s="178"/>
      <c r="DT76" s="178"/>
      <c r="DU76" s="178"/>
      <c r="DV76" s="178"/>
      <c r="DW76" s="178"/>
      <c r="DX76" s="178"/>
      <c r="DY76" s="178"/>
      <c r="DZ76" s="178"/>
      <c r="EA76" s="178"/>
      <c r="EB76" s="178"/>
      <c r="EC76" s="178"/>
      <c r="ED76" s="178"/>
    </row>
    <row r="77" spans="1:134">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178"/>
      <c r="BY77" s="178"/>
      <c r="BZ77" s="178"/>
      <c r="CA77" s="178"/>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c r="DM77" s="178"/>
      <c r="DN77" s="178"/>
      <c r="DO77" s="178"/>
      <c r="DP77" s="178"/>
      <c r="DQ77" s="178"/>
      <c r="DR77" s="178"/>
      <c r="DS77" s="178"/>
      <c r="DT77" s="178"/>
      <c r="DU77" s="178"/>
      <c r="DV77" s="178"/>
      <c r="DW77" s="178"/>
      <c r="DX77" s="178"/>
      <c r="DY77" s="178"/>
      <c r="DZ77" s="178"/>
      <c r="EA77" s="178"/>
      <c r="EB77" s="178"/>
      <c r="EC77" s="178"/>
      <c r="ED77" s="178"/>
    </row>
    <row r="78" spans="1:134">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c r="BW78" s="178"/>
      <c r="BX78" s="178"/>
      <c r="BY78" s="178"/>
      <c r="BZ78" s="178"/>
      <c r="CA78" s="178"/>
      <c r="CB78" s="178"/>
      <c r="CC78" s="178"/>
      <c r="CD78" s="178"/>
      <c r="CE78" s="178"/>
      <c r="CF78" s="178"/>
      <c r="CG78" s="178"/>
      <c r="CH78" s="178"/>
      <c r="CI78" s="178"/>
      <c r="CJ78" s="178"/>
      <c r="CK78" s="178"/>
      <c r="CL78" s="178"/>
      <c r="CM78" s="178"/>
      <c r="CN78" s="178"/>
      <c r="CO78" s="178"/>
      <c r="CP78" s="178"/>
      <c r="CQ78" s="178"/>
      <c r="CR78" s="178"/>
      <c r="CS78" s="178"/>
      <c r="CT78" s="178"/>
      <c r="CU78" s="178"/>
      <c r="CV78" s="178"/>
      <c r="CW78" s="178"/>
      <c r="CX78" s="178"/>
      <c r="CY78" s="178"/>
      <c r="CZ78" s="178"/>
      <c r="DA78" s="178"/>
      <c r="DB78" s="178"/>
      <c r="DC78" s="178"/>
      <c r="DD78" s="178"/>
      <c r="DE78" s="178"/>
      <c r="DF78" s="178"/>
      <c r="DG78" s="178"/>
      <c r="DH78" s="178"/>
      <c r="DI78" s="178"/>
      <c r="DJ78" s="178"/>
      <c r="DK78" s="178"/>
      <c r="DL78" s="178"/>
      <c r="DM78" s="178"/>
      <c r="DN78" s="178"/>
      <c r="DO78" s="178"/>
      <c r="DP78" s="178"/>
      <c r="DQ78" s="178"/>
      <c r="DR78" s="178"/>
      <c r="DS78" s="178"/>
      <c r="DT78" s="178"/>
      <c r="DU78" s="178"/>
      <c r="DV78" s="178"/>
      <c r="DW78" s="178"/>
      <c r="DX78" s="178"/>
      <c r="DY78" s="178"/>
      <c r="DZ78" s="178"/>
      <c r="EA78" s="178"/>
      <c r="EB78" s="178"/>
      <c r="EC78" s="178"/>
      <c r="ED78" s="178"/>
    </row>
    <row r="79" spans="1:134">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c r="BQ79" s="178"/>
      <c r="BR79" s="178"/>
      <c r="BS79" s="178"/>
      <c r="BT79" s="178"/>
      <c r="BU79" s="178"/>
      <c r="BV79" s="178"/>
      <c r="BW79" s="178"/>
      <c r="BX79" s="178"/>
      <c r="BY79" s="178"/>
      <c r="BZ79" s="178"/>
      <c r="CA79" s="178"/>
      <c r="CB79" s="178"/>
      <c r="CC79" s="178"/>
      <c r="CD79" s="178"/>
      <c r="CE79" s="178"/>
      <c r="CF79" s="178"/>
      <c r="CG79" s="178"/>
      <c r="CH79" s="178"/>
      <c r="CI79" s="178"/>
      <c r="CJ79" s="178"/>
      <c r="CK79" s="178"/>
      <c r="CL79" s="178"/>
      <c r="CM79" s="178"/>
      <c r="CN79" s="178"/>
      <c r="CO79" s="178"/>
      <c r="CP79" s="178"/>
      <c r="CQ79" s="178"/>
      <c r="CR79" s="178"/>
      <c r="CS79" s="178"/>
      <c r="CT79" s="178"/>
      <c r="CU79" s="178"/>
      <c r="CV79" s="178"/>
      <c r="CW79" s="178"/>
      <c r="CX79" s="178"/>
      <c r="CY79" s="178"/>
      <c r="CZ79" s="178"/>
      <c r="DA79" s="178"/>
      <c r="DB79" s="178"/>
      <c r="DC79" s="178"/>
      <c r="DD79" s="178"/>
      <c r="DE79" s="178"/>
      <c r="DF79" s="178"/>
      <c r="DG79" s="178"/>
      <c r="DH79" s="178"/>
      <c r="DI79" s="178"/>
      <c r="DJ79" s="178"/>
      <c r="DK79" s="178"/>
      <c r="DL79" s="178"/>
      <c r="DM79" s="178"/>
      <c r="DN79" s="178"/>
      <c r="DO79" s="178"/>
      <c r="DP79" s="178"/>
      <c r="DQ79" s="178"/>
      <c r="DR79" s="178"/>
      <c r="DS79" s="178"/>
      <c r="DT79" s="178"/>
      <c r="DU79" s="178"/>
      <c r="DV79" s="178"/>
      <c r="DW79" s="178"/>
      <c r="DX79" s="178"/>
      <c r="DY79" s="178"/>
      <c r="DZ79" s="178"/>
      <c r="EA79" s="178"/>
      <c r="EB79" s="178"/>
      <c r="EC79" s="178"/>
      <c r="ED79" s="178"/>
    </row>
    <row r="80" spans="1:134">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c r="CH80" s="178"/>
      <c r="CI80" s="178"/>
      <c r="CJ80" s="178"/>
      <c r="CK80" s="178"/>
      <c r="CL80" s="178"/>
      <c r="CM80" s="178"/>
      <c r="CN80" s="178"/>
      <c r="CO80" s="178"/>
      <c r="CP80" s="178"/>
      <c r="CQ80" s="178"/>
      <c r="CR80" s="178"/>
      <c r="CS80" s="178"/>
      <c r="CT80" s="178"/>
      <c r="CU80" s="178"/>
      <c r="CV80" s="178"/>
      <c r="CW80" s="178"/>
      <c r="CX80" s="178"/>
      <c r="CY80" s="178"/>
      <c r="CZ80" s="178"/>
      <c r="DA80" s="178"/>
      <c r="DB80" s="178"/>
      <c r="DC80" s="178"/>
      <c r="DD80" s="178"/>
      <c r="DE80" s="178"/>
      <c r="DF80" s="178"/>
      <c r="DG80" s="178"/>
      <c r="DH80" s="178"/>
      <c r="DI80" s="178"/>
      <c r="DJ80" s="178"/>
      <c r="DK80" s="178"/>
      <c r="DL80" s="178"/>
      <c r="DM80" s="178"/>
      <c r="DN80" s="178"/>
      <c r="DO80" s="178"/>
      <c r="DP80" s="178"/>
      <c r="DQ80" s="178"/>
      <c r="DR80" s="178"/>
      <c r="DS80" s="178"/>
      <c r="DT80" s="178"/>
      <c r="DU80" s="178"/>
      <c r="DV80" s="178"/>
      <c r="DW80" s="178"/>
      <c r="DX80" s="178"/>
      <c r="DY80" s="178"/>
      <c r="DZ80" s="178"/>
      <c r="EA80" s="178"/>
      <c r="EB80" s="178"/>
      <c r="EC80" s="178"/>
      <c r="ED80" s="178"/>
    </row>
    <row r="81" spans="1:134">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c r="CH81" s="178"/>
      <c r="CI81" s="178"/>
      <c r="CJ81" s="178"/>
      <c r="CK81" s="178"/>
      <c r="CL81" s="178"/>
      <c r="CM81" s="178"/>
      <c r="CN81" s="178"/>
      <c r="CO81" s="178"/>
      <c r="CP81" s="178"/>
      <c r="CQ81" s="178"/>
      <c r="CR81" s="178"/>
      <c r="CS81" s="178"/>
      <c r="CT81" s="178"/>
      <c r="CU81" s="178"/>
      <c r="CV81" s="178"/>
      <c r="CW81" s="178"/>
      <c r="CX81" s="178"/>
      <c r="CY81" s="178"/>
      <c r="CZ81" s="178"/>
      <c r="DA81" s="178"/>
      <c r="DB81" s="178"/>
      <c r="DC81" s="178"/>
      <c r="DD81" s="178"/>
      <c r="DE81" s="178"/>
      <c r="DF81" s="178"/>
      <c r="DG81" s="178"/>
      <c r="DH81" s="178"/>
      <c r="DI81" s="178"/>
      <c r="DJ81" s="178"/>
      <c r="DK81" s="178"/>
      <c r="DL81" s="178"/>
      <c r="DM81" s="178"/>
      <c r="DN81" s="178"/>
      <c r="DO81" s="178"/>
      <c r="DP81" s="178"/>
      <c r="DQ81" s="178"/>
      <c r="DR81" s="178"/>
      <c r="DS81" s="178"/>
      <c r="DT81" s="178"/>
      <c r="DU81" s="178"/>
      <c r="DV81" s="178"/>
      <c r="DW81" s="178"/>
      <c r="DX81" s="178"/>
      <c r="DY81" s="178"/>
      <c r="DZ81" s="178"/>
      <c r="EA81" s="178"/>
      <c r="EB81" s="178"/>
      <c r="EC81" s="178"/>
      <c r="ED81" s="178"/>
    </row>
    <row r="82" spans="1:134">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c r="BS82" s="178"/>
      <c r="BT82" s="178"/>
      <c r="BU82" s="178"/>
      <c r="BV82" s="178"/>
      <c r="BW82" s="178"/>
      <c r="BX82" s="178"/>
      <c r="BY82" s="178"/>
      <c r="BZ82" s="178"/>
      <c r="CA82" s="178"/>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c r="DZ82" s="178"/>
      <c r="EA82" s="178"/>
      <c r="EB82" s="178"/>
      <c r="EC82" s="178"/>
      <c r="ED82" s="178"/>
    </row>
    <row r="83" spans="1:134">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row>
    <row r="84" spans="1:134">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row>
    <row r="85" spans="1:134">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178"/>
      <c r="BN85" s="178"/>
      <c r="BO85" s="178"/>
      <c r="BP85" s="178"/>
      <c r="BQ85" s="178"/>
      <c r="BR85" s="178"/>
      <c r="BS85" s="178"/>
      <c r="BT85" s="178"/>
      <c r="BU85" s="178"/>
      <c r="BV85" s="178"/>
      <c r="BW85" s="178"/>
      <c r="BX85" s="178"/>
      <c r="BY85" s="178"/>
      <c r="BZ85" s="178"/>
      <c r="CA85" s="178"/>
      <c r="CB85" s="178"/>
      <c r="CC85" s="178"/>
      <c r="CD85" s="178"/>
      <c r="CE85" s="178"/>
      <c r="CF85" s="178"/>
      <c r="CG85" s="178"/>
      <c r="CH85" s="178"/>
      <c r="CI85" s="178"/>
      <c r="CJ85" s="178"/>
      <c r="CK85" s="178"/>
      <c r="CL85" s="178"/>
      <c r="CM85" s="178"/>
      <c r="CN85" s="178"/>
      <c r="CO85" s="178"/>
      <c r="CP85" s="178"/>
      <c r="CQ85" s="178"/>
      <c r="CR85" s="178"/>
      <c r="CS85" s="178"/>
      <c r="CT85" s="178"/>
      <c r="CU85" s="178"/>
      <c r="CV85" s="178"/>
      <c r="CW85" s="178"/>
      <c r="CX85" s="178"/>
      <c r="CY85" s="178"/>
      <c r="CZ85" s="178"/>
      <c r="DA85" s="178"/>
      <c r="DB85" s="178"/>
      <c r="DC85" s="178"/>
      <c r="DD85" s="178"/>
      <c r="DE85" s="178"/>
      <c r="DF85" s="178"/>
      <c r="DG85" s="178"/>
      <c r="DH85" s="178"/>
      <c r="DI85" s="178"/>
      <c r="DJ85" s="178"/>
      <c r="DK85" s="178"/>
      <c r="DL85" s="178"/>
      <c r="DM85" s="178"/>
      <c r="DN85" s="178"/>
      <c r="DO85" s="178"/>
      <c r="DP85" s="178"/>
      <c r="DQ85" s="178"/>
      <c r="DR85" s="178"/>
      <c r="DS85" s="178"/>
      <c r="DT85" s="178"/>
      <c r="DU85" s="178"/>
      <c r="DV85" s="178"/>
      <c r="DW85" s="178"/>
      <c r="DX85" s="178"/>
      <c r="DY85" s="178"/>
      <c r="DZ85" s="178"/>
      <c r="EA85" s="178"/>
      <c r="EB85" s="178"/>
      <c r="EC85" s="178"/>
      <c r="ED85" s="178"/>
    </row>
    <row r="86" spans="1:134">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78"/>
      <c r="DY86" s="178"/>
      <c r="DZ86" s="178"/>
      <c r="EA86" s="178"/>
      <c r="EB86" s="178"/>
      <c r="EC86" s="178"/>
      <c r="ED86" s="178"/>
    </row>
    <row r="87" spans="1:134">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c r="BS87" s="178"/>
      <c r="BT87" s="178"/>
      <c r="BU87" s="178"/>
      <c r="BV87" s="178"/>
      <c r="BW87" s="178"/>
      <c r="BX87" s="178"/>
      <c r="BY87" s="178"/>
      <c r="BZ87" s="178"/>
      <c r="CA87" s="178"/>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78"/>
      <c r="DY87" s="178"/>
      <c r="DZ87" s="178"/>
      <c r="EA87" s="178"/>
      <c r="EB87" s="178"/>
      <c r="EC87" s="178"/>
      <c r="ED87" s="178"/>
    </row>
    <row r="88" spans="1:134">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178"/>
      <c r="BN88" s="178"/>
      <c r="BO88" s="178"/>
      <c r="BP88" s="178"/>
      <c r="BQ88" s="178"/>
      <c r="BR88" s="178"/>
      <c r="BS88" s="178"/>
      <c r="BT88" s="178"/>
      <c r="BU88" s="178"/>
      <c r="BV88" s="178"/>
      <c r="BW88" s="178"/>
      <c r="BX88" s="178"/>
      <c r="BY88" s="178"/>
      <c r="BZ88" s="178"/>
      <c r="CA88" s="178"/>
      <c r="CB88" s="178"/>
      <c r="CC88" s="178"/>
      <c r="CD88" s="178"/>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178"/>
      <c r="DC88" s="178"/>
      <c r="DD88" s="178"/>
      <c r="DE88" s="178"/>
      <c r="DF88" s="178"/>
      <c r="DG88" s="178"/>
      <c r="DH88" s="178"/>
      <c r="DI88" s="178"/>
      <c r="DJ88" s="178"/>
      <c r="DK88" s="178"/>
      <c r="DL88" s="178"/>
      <c r="DM88" s="178"/>
      <c r="DN88" s="178"/>
      <c r="DO88" s="178"/>
      <c r="DP88" s="178"/>
      <c r="DQ88" s="178"/>
      <c r="DR88" s="178"/>
      <c r="DS88" s="178"/>
      <c r="DT88" s="178"/>
      <c r="DU88" s="178"/>
      <c r="DV88" s="178"/>
      <c r="DW88" s="178"/>
      <c r="DX88" s="178"/>
      <c r="DY88" s="178"/>
      <c r="DZ88" s="178"/>
      <c r="EA88" s="178"/>
      <c r="EB88" s="178"/>
      <c r="EC88" s="178"/>
      <c r="ED88" s="178"/>
    </row>
    <row r="89" spans="1:134">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78"/>
      <c r="DG89" s="178"/>
      <c r="DH89" s="178"/>
      <c r="DI89" s="178"/>
      <c r="DJ89" s="178"/>
      <c r="DK89" s="178"/>
      <c r="DL89" s="178"/>
      <c r="DM89" s="178"/>
      <c r="DN89" s="178"/>
      <c r="DO89" s="178"/>
      <c r="DP89" s="178"/>
      <c r="DQ89" s="178"/>
      <c r="DR89" s="178"/>
      <c r="DS89" s="178"/>
      <c r="DT89" s="178"/>
      <c r="DU89" s="178"/>
      <c r="DV89" s="178"/>
      <c r="DW89" s="178"/>
      <c r="DX89" s="178"/>
      <c r="DY89" s="178"/>
      <c r="DZ89" s="178"/>
      <c r="EA89" s="178"/>
      <c r="EB89" s="178"/>
      <c r="EC89" s="178"/>
      <c r="ED89" s="178"/>
    </row>
    <row r="90" spans="1:134">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c r="DZ90" s="178"/>
      <c r="EA90" s="178"/>
      <c r="EB90" s="178"/>
      <c r="EC90" s="178"/>
      <c r="ED90" s="178"/>
    </row>
    <row r="91" spans="1:134">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c r="DM91" s="178"/>
      <c r="DN91" s="178"/>
      <c r="DO91" s="178"/>
      <c r="DP91" s="178"/>
      <c r="DQ91" s="178"/>
      <c r="DR91" s="178"/>
      <c r="DS91" s="178"/>
      <c r="DT91" s="178"/>
      <c r="DU91" s="178"/>
      <c r="DV91" s="178"/>
      <c r="DW91" s="178"/>
      <c r="DX91" s="178"/>
      <c r="DY91" s="178"/>
      <c r="DZ91" s="178"/>
      <c r="EA91" s="178"/>
      <c r="EB91" s="178"/>
      <c r="EC91" s="178"/>
      <c r="ED91" s="178"/>
    </row>
    <row r="92" spans="1:134">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row>
    <row r="93" spans="1:134">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178"/>
      <c r="BN93" s="178"/>
      <c r="BO93" s="178"/>
      <c r="BP93" s="178"/>
      <c r="BQ93" s="178"/>
      <c r="BR93" s="178"/>
      <c r="BS93" s="178"/>
      <c r="BT93" s="178"/>
      <c r="BU93" s="178"/>
      <c r="BV93" s="178"/>
      <c r="BW93" s="178"/>
      <c r="BX93" s="178"/>
      <c r="BY93" s="178"/>
      <c r="BZ93" s="178"/>
      <c r="CA93" s="178"/>
      <c r="CB93" s="178"/>
      <c r="CC93" s="178"/>
      <c r="CD93" s="178"/>
      <c r="CE93" s="178"/>
      <c r="CF93" s="178"/>
      <c r="CG93" s="178"/>
      <c r="CH93" s="178"/>
      <c r="CI93" s="178"/>
      <c r="CJ93" s="178"/>
      <c r="CK93" s="178"/>
      <c r="CL93" s="178"/>
      <c r="CM93" s="178"/>
      <c r="CN93" s="178"/>
      <c r="CO93" s="178"/>
      <c r="CP93" s="178"/>
      <c r="CQ93" s="178"/>
      <c r="CR93" s="178"/>
      <c r="CS93" s="178"/>
      <c r="CT93" s="178"/>
      <c r="CU93" s="178"/>
      <c r="CV93" s="178"/>
      <c r="CW93" s="178"/>
      <c r="CX93" s="178"/>
      <c r="CY93" s="178"/>
      <c r="CZ93" s="178"/>
      <c r="DA93" s="178"/>
      <c r="DB93" s="178"/>
      <c r="DC93" s="178"/>
      <c r="DD93" s="178"/>
      <c r="DE93" s="178"/>
      <c r="DF93" s="178"/>
      <c r="DG93" s="178"/>
      <c r="DH93" s="178"/>
      <c r="DI93" s="178"/>
      <c r="DJ93" s="178"/>
      <c r="DK93" s="178"/>
      <c r="DL93" s="178"/>
      <c r="DM93" s="178"/>
      <c r="DN93" s="178"/>
      <c r="DO93" s="178"/>
      <c r="DP93" s="178"/>
      <c r="DQ93" s="178"/>
      <c r="DR93" s="178"/>
      <c r="DS93" s="178"/>
      <c r="DT93" s="178"/>
      <c r="DU93" s="178"/>
      <c r="DV93" s="178"/>
      <c r="DW93" s="178"/>
      <c r="DX93" s="178"/>
      <c r="DY93" s="178"/>
      <c r="DZ93" s="178"/>
      <c r="EA93" s="178"/>
      <c r="EB93" s="178"/>
      <c r="EC93" s="178"/>
      <c r="ED93" s="178"/>
    </row>
    <row r="94" spans="1:134">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row>
    <row r="95" spans="1:134">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c r="BS95" s="178"/>
      <c r="BT95" s="178"/>
      <c r="BU95" s="178"/>
      <c r="BV95" s="178"/>
      <c r="BW95" s="178"/>
      <c r="BX95" s="178"/>
      <c r="BY95" s="178"/>
      <c r="BZ95" s="178"/>
      <c r="CA95" s="178"/>
      <c r="CB95" s="178"/>
      <c r="CC95" s="178"/>
      <c r="CD95" s="178"/>
      <c r="CE95" s="178"/>
      <c r="CF95" s="178"/>
      <c r="CG95" s="178"/>
      <c r="CH95" s="178"/>
      <c r="CI95" s="178"/>
      <c r="CJ95" s="178"/>
      <c r="CK95" s="178"/>
      <c r="CL95" s="178"/>
      <c r="CM95" s="178"/>
      <c r="CN95" s="178"/>
      <c r="CO95" s="178"/>
      <c r="CP95" s="178"/>
      <c r="CQ95" s="178"/>
      <c r="CR95" s="178"/>
      <c r="CS95" s="178"/>
      <c r="CT95" s="178"/>
      <c r="CU95" s="178"/>
      <c r="CV95" s="178"/>
      <c r="CW95" s="178"/>
      <c r="CX95" s="178"/>
      <c r="CY95" s="178"/>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row>
    <row r="96" spans="1:134">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c r="BY96" s="178"/>
      <c r="BZ96" s="178"/>
      <c r="CA96" s="178"/>
      <c r="CB96" s="178"/>
      <c r="CC96" s="178"/>
      <c r="CD96" s="178"/>
      <c r="CE96" s="178"/>
      <c r="CF96" s="178"/>
      <c r="CG96" s="178"/>
      <c r="CH96" s="178"/>
      <c r="CI96" s="178"/>
      <c r="CJ96" s="178"/>
      <c r="CK96" s="178"/>
      <c r="CL96" s="178"/>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178"/>
      <c r="DK96" s="178"/>
      <c r="DL96" s="178"/>
      <c r="DM96" s="178"/>
      <c r="DN96" s="178"/>
      <c r="DO96" s="178"/>
      <c r="DP96" s="178"/>
      <c r="DQ96" s="178"/>
      <c r="DR96" s="178"/>
      <c r="DS96" s="178"/>
      <c r="DT96" s="178"/>
      <c r="DU96" s="178"/>
      <c r="DV96" s="178"/>
      <c r="DW96" s="178"/>
      <c r="DX96" s="178"/>
      <c r="DY96" s="178"/>
      <c r="DZ96" s="178"/>
      <c r="EA96" s="178"/>
      <c r="EB96" s="178"/>
      <c r="EC96" s="178"/>
      <c r="ED96" s="178"/>
    </row>
    <row r="97" spans="1:134">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c r="BS97" s="178"/>
      <c r="BT97" s="178"/>
      <c r="BU97" s="178"/>
      <c r="BV97" s="178"/>
      <c r="BW97" s="178"/>
      <c r="BX97" s="178"/>
      <c r="BY97" s="178"/>
      <c r="BZ97" s="178"/>
      <c r="CA97" s="178"/>
      <c r="CB97" s="178"/>
      <c r="CC97" s="178"/>
      <c r="CD97" s="178"/>
      <c r="CE97" s="178"/>
      <c r="CF97" s="178"/>
      <c r="CG97" s="178"/>
      <c r="CH97" s="178"/>
      <c r="CI97" s="178"/>
      <c r="CJ97" s="178"/>
      <c r="CK97" s="178"/>
      <c r="CL97" s="178"/>
      <c r="CM97" s="178"/>
      <c r="CN97" s="178"/>
      <c r="CO97" s="178"/>
      <c r="CP97" s="178"/>
      <c r="CQ97" s="178"/>
      <c r="CR97" s="178"/>
      <c r="CS97" s="178"/>
      <c r="CT97" s="178"/>
      <c r="CU97" s="178"/>
      <c r="CV97" s="178"/>
      <c r="CW97" s="178"/>
      <c r="CX97" s="178"/>
      <c r="CY97" s="178"/>
      <c r="CZ97" s="178"/>
      <c r="DA97" s="178"/>
      <c r="DB97" s="178"/>
      <c r="DC97" s="178"/>
      <c r="DD97" s="178"/>
      <c r="DE97" s="178"/>
      <c r="DF97" s="178"/>
      <c r="DG97" s="178"/>
      <c r="DH97" s="178"/>
      <c r="DI97" s="178"/>
      <c r="DJ97" s="178"/>
      <c r="DK97" s="178"/>
      <c r="DL97" s="178"/>
      <c r="DM97" s="178"/>
      <c r="DN97" s="178"/>
      <c r="DO97" s="178"/>
      <c r="DP97" s="178"/>
      <c r="DQ97" s="178"/>
      <c r="DR97" s="178"/>
      <c r="DS97" s="178"/>
      <c r="DT97" s="178"/>
      <c r="DU97" s="178"/>
      <c r="DV97" s="178"/>
      <c r="DW97" s="178"/>
      <c r="DX97" s="178"/>
      <c r="DY97" s="178"/>
      <c r="DZ97" s="178"/>
      <c r="EA97" s="178"/>
      <c r="EB97" s="178"/>
      <c r="EC97" s="178"/>
      <c r="ED97" s="178"/>
    </row>
    <row r="98" spans="1:134">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c r="BS98" s="178"/>
      <c r="BT98" s="178"/>
      <c r="BU98" s="178"/>
      <c r="BV98" s="178"/>
      <c r="BW98" s="178"/>
      <c r="BX98" s="178"/>
      <c r="BY98" s="178"/>
      <c r="BZ98" s="178"/>
      <c r="CA98" s="178"/>
      <c r="CB98" s="178"/>
      <c r="CC98" s="178"/>
      <c r="CD98" s="178"/>
      <c r="CE98" s="178"/>
      <c r="CF98" s="178"/>
      <c r="CG98" s="178"/>
      <c r="CH98" s="178"/>
      <c r="CI98" s="178"/>
      <c r="CJ98" s="178"/>
      <c r="CK98" s="178"/>
      <c r="CL98" s="178"/>
      <c r="CM98" s="178"/>
      <c r="CN98" s="178"/>
      <c r="CO98" s="178"/>
      <c r="CP98" s="178"/>
      <c r="CQ98" s="178"/>
      <c r="CR98" s="178"/>
      <c r="CS98" s="178"/>
      <c r="CT98" s="178"/>
      <c r="CU98" s="178"/>
      <c r="CV98" s="178"/>
      <c r="CW98" s="178"/>
      <c r="CX98" s="178"/>
      <c r="CY98" s="178"/>
      <c r="CZ98" s="178"/>
      <c r="DA98" s="178"/>
      <c r="DB98" s="178"/>
      <c r="DC98" s="178"/>
      <c r="DD98" s="178"/>
      <c r="DE98" s="178"/>
      <c r="DF98" s="178"/>
      <c r="DG98" s="178"/>
      <c r="DH98" s="178"/>
      <c r="DI98" s="178"/>
      <c r="DJ98" s="178"/>
      <c r="DK98" s="178"/>
      <c r="DL98" s="178"/>
      <c r="DM98" s="178"/>
      <c r="DN98" s="178"/>
      <c r="DO98" s="178"/>
      <c r="DP98" s="178"/>
      <c r="DQ98" s="178"/>
      <c r="DR98" s="178"/>
      <c r="DS98" s="178"/>
      <c r="DT98" s="178"/>
      <c r="DU98" s="178"/>
      <c r="DV98" s="178"/>
      <c r="DW98" s="178"/>
      <c r="DX98" s="178"/>
      <c r="DY98" s="178"/>
      <c r="DZ98" s="178"/>
      <c r="EA98" s="178"/>
      <c r="EB98" s="178"/>
      <c r="EC98" s="178"/>
      <c r="ED98" s="178"/>
    </row>
    <row r="99" spans="1:134">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178"/>
      <c r="BS99" s="178"/>
      <c r="BT99" s="178"/>
      <c r="BU99" s="178"/>
      <c r="BV99" s="178"/>
      <c r="BW99" s="178"/>
      <c r="BX99" s="178"/>
      <c r="BY99" s="178"/>
      <c r="BZ99" s="178"/>
      <c r="CA99" s="178"/>
      <c r="CB99" s="178"/>
      <c r="CC99" s="178"/>
      <c r="CD99" s="178"/>
      <c r="CE99" s="178"/>
      <c r="CF99" s="178"/>
      <c r="CG99" s="178"/>
      <c r="CH99" s="178"/>
      <c r="CI99" s="178"/>
      <c r="CJ99" s="178"/>
      <c r="CK99" s="178"/>
      <c r="CL99" s="178"/>
      <c r="CM99" s="178"/>
      <c r="CN99" s="178"/>
      <c r="CO99" s="178"/>
      <c r="CP99" s="178"/>
      <c r="CQ99" s="178"/>
      <c r="CR99" s="178"/>
      <c r="CS99" s="178"/>
      <c r="CT99" s="178"/>
      <c r="CU99" s="178"/>
      <c r="CV99" s="178"/>
      <c r="CW99" s="178"/>
      <c r="CX99" s="178"/>
      <c r="CY99" s="178"/>
      <c r="CZ99" s="178"/>
      <c r="DA99" s="178"/>
      <c r="DB99" s="178"/>
      <c r="DC99" s="178"/>
      <c r="DD99" s="178"/>
      <c r="DE99" s="178"/>
      <c r="DF99" s="178"/>
      <c r="DG99" s="178"/>
      <c r="DH99" s="178"/>
      <c r="DI99" s="178"/>
      <c r="DJ99" s="178"/>
      <c r="DK99" s="178"/>
      <c r="DL99" s="178"/>
      <c r="DM99" s="178"/>
      <c r="DN99" s="178"/>
      <c r="DO99" s="178"/>
      <c r="DP99" s="178"/>
      <c r="DQ99" s="178"/>
      <c r="DR99" s="178"/>
      <c r="DS99" s="178"/>
      <c r="DT99" s="178"/>
      <c r="DU99" s="178"/>
      <c r="DV99" s="178"/>
      <c r="DW99" s="178"/>
      <c r="DX99" s="178"/>
      <c r="DY99" s="178"/>
      <c r="DZ99" s="178"/>
      <c r="EA99" s="178"/>
      <c r="EB99" s="178"/>
      <c r="EC99" s="178"/>
      <c r="ED99" s="178"/>
    </row>
    <row r="100" spans="1:134">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c r="BS100" s="178"/>
      <c r="BT100" s="178"/>
      <c r="BU100" s="178"/>
      <c r="BV100" s="178"/>
      <c r="BW100" s="178"/>
      <c r="BX100" s="178"/>
      <c r="BY100" s="178"/>
      <c r="BZ100" s="178"/>
      <c r="CA100" s="178"/>
      <c r="CB100" s="178"/>
      <c r="CC100" s="178"/>
      <c r="CD100" s="178"/>
      <c r="CE100" s="178"/>
      <c r="CF100" s="178"/>
      <c r="CG100" s="178"/>
      <c r="CH100" s="178"/>
      <c r="CI100" s="178"/>
      <c r="CJ100" s="178"/>
      <c r="CK100" s="178"/>
      <c r="CL100" s="178"/>
      <c r="CM100" s="178"/>
      <c r="CN100" s="178"/>
      <c r="CO100" s="178"/>
      <c r="CP100" s="178"/>
      <c r="CQ100" s="178"/>
      <c r="CR100" s="178"/>
      <c r="CS100" s="178"/>
      <c r="CT100" s="178"/>
      <c r="CU100" s="178"/>
      <c r="CV100" s="178"/>
      <c r="CW100" s="178"/>
      <c r="CX100" s="178"/>
      <c r="CY100" s="178"/>
      <c r="CZ100" s="178"/>
      <c r="DA100" s="178"/>
      <c r="DB100" s="178"/>
      <c r="DC100" s="178"/>
      <c r="DD100" s="178"/>
      <c r="DE100" s="178"/>
      <c r="DF100" s="178"/>
      <c r="DG100" s="178"/>
      <c r="DH100" s="178"/>
      <c r="DI100" s="178"/>
      <c r="DJ100" s="178"/>
      <c r="DK100" s="178"/>
      <c r="DL100" s="178"/>
      <c r="DM100" s="178"/>
      <c r="DN100" s="178"/>
      <c r="DO100" s="178"/>
      <c r="DP100" s="178"/>
      <c r="DQ100" s="178"/>
      <c r="DR100" s="178"/>
      <c r="DS100" s="178"/>
      <c r="DT100" s="178"/>
      <c r="DU100" s="178"/>
      <c r="DV100" s="178"/>
      <c r="DW100" s="178"/>
      <c r="DX100" s="178"/>
      <c r="DY100" s="178"/>
      <c r="DZ100" s="178"/>
      <c r="EA100" s="178"/>
      <c r="EB100" s="178"/>
      <c r="EC100" s="178"/>
      <c r="ED100" s="178"/>
    </row>
    <row r="101" spans="1:134">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178"/>
      <c r="BS101" s="178"/>
      <c r="BT101" s="178"/>
      <c r="BU101" s="178"/>
      <c r="BV101" s="178"/>
      <c r="BW101" s="178"/>
      <c r="BX101" s="178"/>
      <c r="BY101" s="178"/>
      <c r="BZ101" s="178"/>
      <c r="CA101" s="178"/>
      <c r="CB101" s="178"/>
      <c r="CC101" s="178"/>
      <c r="CD101" s="178"/>
      <c r="CE101" s="178"/>
      <c r="CF101" s="178"/>
      <c r="CG101" s="178"/>
      <c r="CH101" s="178"/>
      <c r="CI101" s="178"/>
      <c r="CJ101" s="178"/>
      <c r="CK101" s="178"/>
      <c r="CL101" s="178"/>
      <c r="CM101" s="178"/>
      <c r="CN101" s="178"/>
      <c r="CO101" s="178"/>
      <c r="CP101" s="178"/>
      <c r="CQ101" s="178"/>
      <c r="CR101" s="178"/>
      <c r="CS101" s="178"/>
      <c r="CT101" s="178"/>
      <c r="CU101" s="178"/>
      <c r="CV101" s="178"/>
      <c r="CW101" s="178"/>
      <c r="CX101" s="178"/>
      <c r="CY101" s="178"/>
      <c r="CZ101" s="178"/>
      <c r="DA101" s="178"/>
      <c r="DB101" s="178"/>
      <c r="DC101" s="178"/>
      <c r="DD101" s="178"/>
      <c r="DE101" s="178"/>
      <c r="DF101" s="178"/>
      <c r="DG101" s="178"/>
      <c r="DH101" s="178"/>
      <c r="DI101" s="178"/>
      <c r="DJ101" s="178"/>
      <c r="DK101" s="178"/>
      <c r="DL101" s="178"/>
      <c r="DM101" s="178"/>
      <c r="DN101" s="178"/>
      <c r="DO101" s="178"/>
      <c r="DP101" s="178"/>
      <c r="DQ101" s="178"/>
      <c r="DR101" s="178"/>
      <c r="DS101" s="178"/>
      <c r="DT101" s="178"/>
      <c r="DU101" s="178"/>
      <c r="DV101" s="178"/>
      <c r="DW101" s="178"/>
      <c r="DX101" s="178"/>
      <c r="DY101" s="178"/>
      <c r="DZ101" s="178"/>
      <c r="EA101" s="178"/>
      <c r="EB101" s="178"/>
      <c r="EC101" s="178"/>
      <c r="ED101" s="178"/>
    </row>
    <row r="102" spans="1:134">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row>
    <row r="103" spans="1:134">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178"/>
      <c r="BY103" s="178"/>
      <c r="BZ103" s="178"/>
      <c r="CA103" s="178"/>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row>
    <row r="104" spans="1:134">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c r="BK104" s="178"/>
      <c r="BL104" s="178"/>
      <c r="BM104" s="178"/>
      <c r="BN104" s="178"/>
      <c r="BO104" s="178"/>
      <c r="BP104" s="178"/>
      <c r="BQ104" s="178"/>
      <c r="BR104" s="178"/>
      <c r="BS104" s="178"/>
      <c r="BT104" s="178"/>
      <c r="BU104" s="178"/>
      <c r="BV104" s="178"/>
      <c r="BW104" s="178"/>
      <c r="BX104" s="178"/>
      <c r="BY104" s="178"/>
      <c r="BZ104" s="178"/>
      <c r="CA104" s="178"/>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row>
    <row r="105" spans="1:134">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178"/>
      <c r="BN105" s="178"/>
      <c r="BO105" s="178"/>
      <c r="BP105" s="178"/>
      <c r="BQ105" s="178"/>
      <c r="BR105" s="178"/>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row>
    <row r="106" spans="1:134">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178"/>
      <c r="BN106" s="178"/>
      <c r="BO106" s="178"/>
      <c r="BP106" s="178"/>
      <c r="BQ106" s="178"/>
      <c r="BR106" s="178"/>
      <c r="BS106" s="178"/>
      <c r="BT106" s="178"/>
      <c r="BU106" s="178"/>
      <c r="BV106" s="178"/>
      <c r="BW106" s="178"/>
      <c r="BX106" s="178"/>
      <c r="BY106" s="178"/>
      <c r="BZ106" s="178"/>
      <c r="CA106" s="178"/>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row>
    <row r="107" spans="1:134">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178"/>
      <c r="BN107" s="178"/>
      <c r="BO107" s="178"/>
      <c r="BP107" s="178"/>
      <c r="BQ107" s="178"/>
      <c r="BR107" s="178"/>
      <c r="BS107" s="178"/>
      <c r="BT107" s="178"/>
      <c r="BU107" s="178"/>
      <c r="BV107" s="178"/>
      <c r="BW107" s="178"/>
      <c r="BX107" s="178"/>
      <c r="BY107" s="178"/>
      <c r="BZ107" s="178"/>
      <c r="CA107" s="178"/>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row>
    <row r="108" spans="1:134">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c r="BK108" s="178"/>
      <c r="BL108" s="178"/>
      <c r="BM108" s="178"/>
      <c r="BN108" s="178"/>
      <c r="BO108" s="178"/>
      <c r="BP108" s="178"/>
      <c r="BQ108" s="178"/>
      <c r="BR108" s="178"/>
      <c r="BS108" s="178"/>
      <c r="BT108" s="178"/>
      <c r="BU108" s="178"/>
      <c r="BV108" s="178"/>
      <c r="BW108" s="178"/>
      <c r="BX108" s="178"/>
      <c r="BY108" s="178"/>
      <c r="BZ108" s="178"/>
      <c r="CA108" s="178"/>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row>
    <row r="109" spans="1:134">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row>
    <row r="110" spans="1:134">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8"/>
      <c r="BR110" s="178"/>
      <c r="BS110" s="178"/>
      <c r="BT110" s="178"/>
      <c r="BU110" s="178"/>
      <c r="BV110" s="178"/>
      <c r="BW110" s="178"/>
      <c r="BX110" s="178"/>
      <c r="BY110" s="178"/>
      <c r="BZ110" s="178"/>
      <c r="CA110" s="178"/>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row>
    <row r="111" spans="1:134">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row>
    <row r="112" spans="1:134">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row>
    <row r="113" spans="1:134">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178"/>
      <c r="BN113" s="178"/>
      <c r="BO113" s="178"/>
      <c r="BP113" s="178"/>
      <c r="BQ113" s="178"/>
      <c r="BR113" s="178"/>
      <c r="BS113" s="178"/>
      <c r="BT113" s="178"/>
      <c r="BU113" s="178"/>
      <c r="BV113" s="178"/>
      <c r="BW113" s="178"/>
      <c r="BX113" s="178"/>
      <c r="BY113" s="178"/>
      <c r="BZ113" s="178"/>
      <c r="CA113" s="178"/>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row>
    <row r="114" spans="1:134">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row>
    <row r="115" spans="1:134">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8"/>
      <c r="BR115" s="178"/>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row>
    <row r="116" spans="1:134">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row>
    <row r="117" spans="1:134">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8"/>
      <c r="BR117" s="178"/>
      <c r="BS117" s="178"/>
      <c r="BT117" s="178"/>
      <c r="BU117" s="178"/>
      <c r="BV117" s="178"/>
      <c r="BW117" s="178"/>
      <c r="BX117" s="178"/>
      <c r="BY117" s="178"/>
      <c r="BZ117" s="178"/>
      <c r="CA117" s="178"/>
      <c r="CB117" s="178"/>
      <c r="CC117" s="178"/>
      <c r="CD117" s="178"/>
      <c r="CE117" s="178"/>
      <c r="CF117" s="178"/>
      <c r="CG117" s="178"/>
      <c r="CH117" s="178"/>
      <c r="CI117" s="178"/>
      <c r="CJ117" s="178"/>
      <c r="CK117" s="178"/>
      <c r="CL117" s="178"/>
      <c r="CM117" s="178"/>
      <c r="CN117" s="178"/>
      <c r="CO117" s="178"/>
      <c r="CP117" s="178"/>
      <c r="CQ117" s="178"/>
      <c r="CR117" s="178"/>
      <c r="CS117" s="178"/>
      <c r="CT117" s="178"/>
      <c r="CU117" s="178"/>
      <c r="CV117" s="178"/>
      <c r="CW117" s="178"/>
      <c r="CX117" s="178"/>
      <c r="CY117" s="178"/>
      <c r="CZ117" s="178"/>
      <c r="DA117" s="178"/>
      <c r="DB117" s="178"/>
      <c r="DC117" s="178"/>
      <c r="DD117" s="178"/>
      <c r="DE117" s="178"/>
      <c r="DF117" s="178"/>
      <c r="DG117" s="178"/>
      <c r="DH117" s="178"/>
      <c r="DI117" s="178"/>
      <c r="DJ117" s="178"/>
      <c r="DK117" s="178"/>
      <c r="DL117" s="178"/>
      <c r="DM117" s="178"/>
      <c r="DN117" s="178"/>
      <c r="DO117" s="178"/>
      <c r="DP117" s="178"/>
      <c r="DQ117" s="178"/>
      <c r="DR117" s="178"/>
      <c r="DS117" s="178"/>
      <c r="DT117" s="178"/>
      <c r="DU117" s="178"/>
      <c r="DV117" s="178"/>
      <c r="DW117" s="178"/>
      <c r="DX117" s="178"/>
      <c r="DY117" s="178"/>
      <c r="DZ117" s="178"/>
      <c r="EA117" s="178"/>
      <c r="EB117" s="178"/>
      <c r="EC117" s="178"/>
      <c r="ED117" s="178"/>
    </row>
    <row r="118" spans="1:134">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178"/>
      <c r="BN118" s="178"/>
      <c r="BO118" s="178"/>
      <c r="BP118" s="178"/>
      <c r="BQ118" s="178"/>
      <c r="BR118" s="178"/>
      <c r="BS118" s="178"/>
      <c r="BT118" s="178"/>
      <c r="BU118" s="178"/>
      <c r="BV118" s="178"/>
      <c r="BW118" s="178"/>
      <c r="BX118" s="178"/>
      <c r="BY118" s="178"/>
      <c r="BZ118" s="178"/>
      <c r="CA118" s="178"/>
      <c r="CB118" s="178"/>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row>
    <row r="119" spans="1:134">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row>
    <row r="120" spans="1:134">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M120" s="178"/>
      <c r="BN120" s="178"/>
      <c r="BO120" s="178"/>
      <c r="BP120" s="178"/>
      <c r="BQ120" s="178"/>
      <c r="BR120" s="178"/>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8"/>
    </row>
    <row r="121" spans="1:134">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8"/>
      <c r="BR121" s="178"/>
      <c r="BS121" s="178"/>
      <c r="BT121" s="178"/>
      <c r="BU121" s="178"/>
      <c r="BV121" s="178"/>
      <c r="BW121" s="178"/>
      <c r="BX121" s="178"/>
      <c r="BY121" s="178"/>
      <c r="BZ121" s="178"/>
      <c r="CA121" s="178"/>
      <c r="CB121" s="178"/>
      <c r="CC121" s="178"/>
      <c r="CD121" s="178"/>
      <c r="CE121" s="178"/>
      <c r="CF121" s="178"/>
      <c r="CG121" s="178"/>
      <c r="CH121" s="178"/>
      <c r="CI121" s="178"/>
      <c r="CJ121" s="178"/>
      <c r="CK121" s="178"/>
      <c r="CL121" s="178"/>
      <c r="CM121" s="178"/>
      <c r="CN121" s="178"/>
      <c r="CO121" s="178"/>
      <c r="CP121" s="178"/>
      <c r="CQ121" s="178"/>
      <c r="CR121" s="178"/>
      <c r="CS121" s="178"/>
      <c r="CT121" s="178"/>
      <c r="CU121" s="178"/>
      <c r="CV121" s="178"/>
      <c r="CW121" s="178"/>
      <c r="CX121" s="178"/>
      <c r="CY121" s="178"/>
      <c r="CZ121" s="178"/>
      <c r="DA121" s="178"/>
      <c r="DB121" s="178"/>
      <c r="DC121" s="178"/>
      <c r="DD121" s="178"/>
      <c r="DE121" s="178"/>
      <c r="DF121" s="178"/>
      <c r="DG121" s="178"/>
      <c r="DH121" s="178"/>
      <c r="DI121" s="178"/>
      <c r="DJ121" s="178"/>
      <c r="DK121" s="178"/>
      <c r="DL121" s="178"/>
      <c r="DM121" s="178"/>
      <c r="DN121" s="178"/>
      <c r="DO121" s="178"/>
      <c r="DP121" s="178"/>
      <c r="DQ121" s="178"/>
      <c r="DR121" s="178"/>
      <c r="DS121" s="178"/>
      <c r="DT121" s="178"/>
      <c r="DU121" s="178"/>
      <c r="DV121" s="178"/>
      <c r="DW121" s="178"/>
      <c r="DX121" s="178"/>
      <c r="DY121" s="178"/>
      <c r="DZ121" s="178"/>
      <c r="EA121" s="178"/>
      <c r="EB121" s="178"/>
      <c r="EC121" s="178"/>
      <c r="ED121" s="178"/>
    </row>
    <row r="122" spans="1:134">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row>
    <row r="123" spans="1:134">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178"/>
      <c r="BN123" s="178"/>
      <c r="BO123" s="178"/>
      <c r="BP123" s="178"/>
      <c r="BQ123" s="178"/>
      <c r="BR123" s="178"/>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row>
    <row r="124" spans="1:134">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row>
    <row r="125" spans="1:134">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178"/>
      <c r="BY125" s="178"/>
      <c r="BZ125" s="178"/>
      <c r="CA125" s="178"/>
      <c r="CB125" s="178"/>
      <c r="CC125" s="178"/>
      <c r="CD125" s="178"/>
      <c r="CE125" s="178"/>
      <c r="CF125" s="178"/>
      <c r="CG125" s="178"/>
      <c r="CH125" s="178"/>
      <c r="CI125" s="178"/>
      <c r="CJ125" s="178"/>
      <c r="CK125" s="178"/>
      <c r="CL125" s="178"/>
      <c r="CM125" s="178"/>
      <c r="CN125" s="178"/>
      <c r="CO125" s="178"/>
      <c r="CP125" s="178"/>
      <c r="CQ125" s="178"/>
      <c r="CR125" s="178"/>
      <c r="CS125" s="178"/>
      <c r="CT125" s="178"/>
      <c r="CU125" s="178"/>
      <c r="CV125" s="178"/>
      <c r="CW125" s="178"/>
      <c r="CX125" s="178"/>
      <c r="CY125" s="178"/>
      <c r="CZ125" s="178"/>
      <c r="DA125" s="178"/>
      <c r="DB125" s="178"/>
      <c r="DC125" s="178"/>
      <c r="DD125" s="178"/>
      <c r="DE125" s="178"/>
      <c r="DF125" s="178"/>
      <c r="DG125" s="178"/>
      <c r="DH125" s="178"/>
      <c r="DI125" s="178"/>
      <c r="DJ125" s="178"/>
      <c r="DK125" s="178"/>
      <c r="DL125" s="178"/>
      <c r="DM125" s="178"/>
      <c r="DN125" s="178"/>
      <c r="DO125" s="178"/>
      <c r="DP125" s="178"/>
      <c r="DQ125" s="178"/>
      <c r="DR125" s="178"/>
      <c r="DS125" s="178"/>
      <c r="DT125" s="178"/>
      <c r="DU125" s="178"/>
      <c r="DV125" s="178"/>
      <c r="DW125" s="178"/>
      <c r="DX125" s="178"/>
      <c r="DY125" s="178"/>
      <c r="DZ125" s="178"/>
      <c r="EA125" s="178"/>
      <c r="EB125" s="178"/>
      <c r="EC125" s="178"/>
      <c r="ED125" s="178"/>
    </row>
    <row r="126" spans="1:134">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178"/>
      <c r="BN126" s="178"/>
      <c r="BO126" s="178"/>
      <c r="BP126" s="178"/>
      <c r="BQ126" s="178"/>
      <c r="BR126" s="178"/>
      <c r="BS126" s="178"/>
      <c r="BT126" s="178"/>
      <c r="BU126" s="178"/>
      <c r="BV126" s="178"/>
      <c r="BW126" s="178"/>
      <c r="BX126" s="178"/>
      <c r="BY126" s="178"/>
      <c r="BZ126" s="178"/>
      <c r="CA126" s="178"/>
      <c r="CB126" s="178"/>
      <c r="CC126" s="178"/>
      <c r="CD126" s="178"/>
      <c r="CE126" s="178"/>
      <c r="CF126" s="178"/>
      <c r="CG126" s="178"/>
      <c r="CH126" s="178"/>
      <c r="CI126" s="178"/>
      <c r="CJ126" s="178"/>
      <c r="CK126" s="178"/>
      <c r="CL126" s="178"/>
      <c r="CM126" s="178"/>
      <c r="CN126" s="178"/>
      <c r="CO126" s="178"/>
      <c r="CP126" s="178"/>
      <c r="CQ126" s="178"/>
      <c r="CR126" s="178"/>
      <c r="CS126" s="178"/>
      <c r="CT126" s="178"/>
      <c r="CU126" s="178"/>
      <c r="CV126" s="178"/>
      <c r="CW126" s="178"/>
      <c r="CX126" s="178"/>
      <c r="CY126" s="178"/>
      <c r="CZ126" s="178"/>
      <c r="DA126" s="178"/>
      <c r="DB126" s="178"/>
      <c r="DC126" s="178"/>
      <c r="DD126" s="178"/>
      <c r="DE126" s="178"/>
      <c r="DF126" s="178"/>
      <c r="DG126" s="178"/>
      <c r="DH126" s="178"/>
      <c r="DI126" s="178"/>
      <c r="DJ126" s="178"/>
      <c r="DK126" s="178"/>
      <c r="DL126" s="178"/>
      <c r="DM126" s="178"/>
      <c r="DN126" s="178"/>
      <c r="DO126" s="178"/>
      <c r="DP126" s="178"/>
      <c r="DQ126" s="178"/>
      <c r="DR126" s="178"/>
      <c r="DS126" s="178"/>
      <c r="DT126" s="178"/>
      <c r="DU126" s="178"/>
      <c r="DV126" s="178"/>
      <c r="DW126" s="178"/>
      <c r="DX126" s="178"/>
      <c r="DY126" s="178"/>
      <c r="DZ126" s="178"/>
      <c r="EA126" s="178"/>
      <c r="EB126" s="178"/>
      <c r="EC126" s="178"/>
      <c r="ED126" s="178"/>
    </row>
    <row r="127" spans="1:134">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178"/>
      <c r="BN127" s="178"/>
      <c r="BO127" s="178"/>
      <c r="BP127" s="178"/>
      <c r="BQ127" s="178"/>
      <c r="BR127" s="178"/>
      <c r="BS127" s="178"/>
      <c r="BT127" s="178"/>
      <c r="BU127" s="178"/>
      <c r="BV127" s="178"/>
      <c r="BW127" s="178"/>
      <c r="BX127" s="178"/>
      <c r="BY127" s="178"/>
      <c r="BZ127" s="178"/>
      <c r="CA127" s="178"/>
      <c r="CB127" s="178"/>
      <c r="CC127" s="178"/>
      <c r="CD127" s="178"/>
      <c r="CE127" s="178"/>
      <c r="CF127" s="178"/>
      <c r="CG127" s="178"/>
      <c r="CH127" s="178"/>
      <c r="CI127" s="178"/>
      <c r="CJ127" s="178"/>
      <c r="CK127" s="178"/>
      <c r="CL127" s="178"/>
      <c r="CM127" s="178"/>
      <c r="CN127" s="178"/>
      <c r="CO127" s="178"/>
      <c r="CP127" s="178"/>
      <c r="CQ127" s="178"/>
      <c r="CR127" s="178"/>
      <c r="CS127" s="178"/>
      <c r="CT127" s="178"/>
      <c r="CU127" s="178"/>
      <c r="CV127" s="178"/>
      <c r="CW127" s="178"/>
      <c r="CX127" s="178"/>
      <c r="CY127" s="178"/>
      <c r="CZ127" s="178"/>
      <c r="DA127" s="178"/>
      <c r="DB127" s="178"/>
      <c r="DC127" s="178"/>
      <c r="DD127" s="178"/>
      <c r="DE127" s="178"/>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8"/>
      <c r="ED127" s="178"/>
    </row>
    <row r="128" spans="1:134">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8"/>
    </row>
    <row r="129" spans="1:134">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178"/>
      <c r="BN129" s="178"/>
      <c r="BO129" s="178"/>
      <c r="BP129" s="178"/>
      <c r="BQ129" s="178"/>
      <c r="BR129" s="178"/>
      <c r="BS129" s="178"/>
      <c r="BT129" s="178"/>
      <c r="BU129" s="178"/>
      <c r="BV129" s="178"/>
      <c r="BW129" s="178"/>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8"/>
      <c r="DD129" s="178"/>
      <c r="DE129" s="178"/>
      <c r="DF129" s="178"/>
      <c r="DG129" s="178"/>
      <c r="DH129" s="178"/>
      <c r="DI129" s="178"/>
      <c r="DJ129" s="178"/>
      <c r="DK129" s="178"/>
      <c r="DL129" s="178"/>
      <c r="DM129" s="178"/>
      <c r="DN129" s="178"/>
      <c r="DO129" s="178"/>
      <c r="DP129" s="178"/>
      <c r="DQ129" s="178"/>
      <c r="DR129" s="178"/>
      <c r="DS129" s="178"/>
      <c r="DT129" s="178"/>
      <c r="DU129" s="178"/>
      <c r="DV129" s="178"/>
      <c r="DW129" s="178"/>
      <c r="DX129" s="178"/>
      <c r="DY129" s="178"/>
      <c r="DZ129" s="178"/>
      <c r="EA129" s="178"/>
      <c r="EB129" s="178"/>
      <c r="EC129" s="178"/>
      <c r="ED129" s="178"/>
    </row>
    <row r="130" spans="1:134">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row>
    <row r="131" spans="1:134">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178"/>
      <c r="BY131" s="178"/>
      <c r="BZ131" s="178"/>
      <c r="CA131" s="178"/>
      <c r="CB131" s="178"/>
      <c r="CC131" s="178"/>
      <c r="CD131" s="178"/>
      <c r="CE131" s="178"/>
      <c r="CF131" s="178"/>
      <c r="CG131" s="178"/>
      <c r="CH131" s="178"/>
      <c r="CI131" s="178"/>
      <c r="CJ131" s="178"/>
      <c r="CK131" s="178"/>
      <c r="CL131" s="178"/>
      <c r="CM131" s="178"/>
      <c r="CN131" s="178"/>
      <c r="CO131" s="178"/>
      <c r="CP131" s="178"/>
      <c r="CQ131" s="178"/>
      <c r="CR131" s="178"/>
      <c r="CS131" s="178"/>
      <c r="CT131" s="178"/>
      <c r="CU131" s="178"/>
      <c r="CV131" s="178"/>
      <c r="CW131" s="178"/>
      <c r="CX131" s="178"/>
      <c r="CY131" s="178"/>
      <c r="CZ131" s="178"/>
      <c r="DA131" s="178"/>
      <c r="DB131" s="178"/>
      <c r="DC131" s="178"/>
      <c r="DD131" s="178"/>
      <c r="DE131" s="178"/>
      <c r="DF131" s="178"/>
      <c r="DG131" s="178"/>
      <c r="DH131" s="178"/>
      <c r="DI131" s="178"/>
      <c r="DJ131" s="178"/>
      <c r="DK131" s="178"/>
      <c r="DL131" s="178"/>
      <c r="DM131" s="178"/>
      <c r="DN131" s="178"/>
      <c r="DO131" s="178"/>
      <c r="DP131" s="178"/>
      <c r="DQ131" s="178"/>
      <c r="DR131" s="178"/>
      <c r="DS131" s="178"/>
      <c r="DT131" s="178"/>
      <c r="DU131" s="178"/>
      <c r="DV131" s="178"/>
      <c r="DW131" s="178"/>
      <c r="DX131" s="178"/>
      <c r="DY131" s="178"/>
      <c r="DZ131" s="178"/>
      <c r="EA131" s="178"/>
      <c r="EB131" s="178"/>
      <c r="EC131" s="178"/>
      <c r="ED131" s="178"/>
    </row>
    <row r="132" spans="1:134">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8"/>
      <c r="BL132" s="178"/>
      <c r="BM132" s="178"/>
      <c r="BN132" s="178"/>
      <c r="BO132" s="178"/>
      <c r="BP132" s="178"/>
      <c r="BQ132" s="178"/>
      <c r="BR132" s="178"/>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8"/>
    </row>
    <row r="133" spans="1:134">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178"/>
      <c r="BN133" s="178"/>
      <c r="BO133" s="178"/>
      <c r="BP133" s="178"/>
      <c r="BQ133" s="178"/>
      <c r="BR133" s="178"/>
      <c r="BS133" s="178"/>
      <c r="BT133" s="178"/>
      <c r="BU133" s="178"/>
      <c r="BV133" s="178"/>
      <c r="BW133" s="178"/>
      <c r="BX133" s="178"/>
      <c r="BY133" s="178"/>
      <c r="BZ133" s="178"/>
      <c r="CA133" s="178"/>
      <c r="CB133" s="178"/>
      <c r="CC133" s="178"/>
      <c r="CD133" s="178"/>
      <c r="CE133" s="178"/>
      <c r="CF133" s="178"/>
      <c r="CG133" s="178"/>
      <c r="CH133" s="178"/>
      <c r="CI133" s="178"/>
      <c r="CJ133" s="178"/>
      <c r="CK133" s="178"/>
      <c r="CL133" s="178"/>
      <c r="CM133" s="178"/>
      <c r="CN133" s="178"/>
      <c r="CO133" s="178"/>
      <c r="CP133" s="178"/>
      <c r="CQ133" s="178"/>
      <c r="CR133" s="178"/>
      <c r="CS133" s="178"/>
      <c r="CT133" s="178"/>
      <c r="CU133" s="178"/>
      <c r="CV133" s="178"/>
      <c r="CW133" s="178"/>
      <c r="CX133" s="178"/>
      <c r="CY133" s="178"/>
      <c r="CZ133" s="178"/>
      <c r="DA133" s="178"/>
      <c r="DB133" s="178"/>
      <c r="DC133" s="178"/>
      <c r="DD133" s="178"/>
      <c r="DE133" s="178"/>
      <c r="DF133" s="178"/>
      <c r="DG133" s="178"/>
      <c r="DH133" s="178"/>
      <c r="DI133" s="178"/>
      <c r="DJ133" s="178"/>
      <c r="DK133" s="178"/>
      <c r="DL133" s="178"/>
      <c r="DM133" s="178"/>
      <c r="DN133" s="178"/>
      <c r="DO133" s="178"/>
      <c r="DP133" s="178"/>
      <c r="DQ133" s="178"/>
      <c r="DR133" s="178"/>
      <c r="DS133" s="178"/>
      <c r="DT133" s="178"/>
      <c r="DU133" s="178"/>
      <c r="DV133" s="178"/>
      <c r="DW133" s="178"/>
      <c r="DX133" s="178"/>
      <c r="DY133" s="178"/>
      <c r="DZ133" s="178"/>
      <c r="EA133" s="178"/>
      <c r="EB133" s="178"/>
      <c r="EC133" s="178"/>
      <c r="ED133" s="178"/>
    </row>
    <row r="134" spans="1:134">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BS134" s="178"/>
      <c r="BT134" s="178"/>
      <c r="BU134" s="178"/>
      <c r="BV134" s="178"/>
      <c r="BW134" s="178"/>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8"/>
      <c r="DD134" s="178"/>
      <c r="DE134" s="178"/>
      <c r="DF134" s="178"/>
      <c r="DG134" s="178"/>
      <c r="DH134" s="178"/>
      <c r="DI134" s="178"/>
      <c r="DJ134" s="178"/>
      <c r="DK134" s="178"/>
      <c r="DL134" s="178"/>
      <c r="DM134" s="178"/>
      <c r="DN134" s="178"/>
      <c r="DO134" s="178"/>
      <c r="DP134" s="178"/>
      <c r="DQ134" s="178"/>
      <c r="DR134" s="178"/>
      <c r="DS134" s="178"/>
      <c r="DT134" s="178"/>
      <c r="DU134" s="178"/>
      <c r="DV134" s="178"/>
      <c r="DW134" s="178"/>
      <c r="DX134" s="178"/>
      <c r="DY134" s="178"/>
      <c r="DZ134" s="178"/>
      <c r="EA134" s="178"/>
      <c r="EB134" s="178"/>
      <c r="EC134" s="178"/>
      <c r="ED134" s="178"/>
    </row>
    <row r="135" spans="1:134">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c r="DM135" s="178"/>
      <c r="DN135" s="178"/>
      <c r="DO135" s="178"/>
      <c r="DP135" s="178"/>
      <c r="DQ135" s="178"/>
      <c r="DR135" s="178"/>
      <c r="DS135" s="178"/>
      <c r="DT135" s="178"/>
      <c r="DU135" s="178"/>
      <c r="DV135" s="178"/>
      <c r="DW135" s="178"/>
      <c r="DX135" s="178"/>
      <c r="DY135" s="178"/>
      <c r="DZ135" s="178"/>
      <c r="EA135" s="178"/>
      <c r="EB135" s="178"/>
      <c r="EC135" s="178"/>
      <c r="ED135" s="178"/>
    </row>
    <row r="136" spans="1:134">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8"/>
    </row>
    <row r="137" spans="1:134">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c r="CV137" s="178"/>
      <c r="CW137" s="178"/>
      <c r="CX137" s="178"/>
      <c r="CY137" s="178"/>
      <c r="CZ137" s="178"/>
      <c r="DA137" s="178"/>
      <c r="DB137" s="178"/>
      <c r="DC137" s="178"/>
      <c r="DD137" s="178"/>
      <c r="DE137" s="178"/>
      <c r="DF137" s="178"/>
      <c r="DG137" s="178"/>
      <c r="DH137" s="178"/>
      <c r="DI137" s="178"/>
      <c r="DJ137" s="178"/>
      <c r="DK137" s="178"/>
      <c r="DL137" s="178"/>
      <c r="DM137" s="178"/>
      <c r="DN137" s="178"/>
      <c r="DO137" s="178"/>
      <c r="DP137" s="178"/>
      <c r="DQ137" s="178"/>
      <c r="DR137" s="178"/>
      <c r="DS137" s="178"/>
      <c r="DT137" s="178"/>
      <c r="DU137" s="178"/>
      <c r="DV137" s="178"/>
      <c r="DW137" s="178"/>
      <c r="DX137" s="178"/>
      <c r="DY137" s="178"/>
      <c r="DZ137" s="178"/>
      <c r="EA137" s="178"/>
      <c r="EB137" s="178"/>
      <c r="EC137" s="178"/>
      <c r="ED137" s="178"/>
    </row>
    <row r="138" spans="1:134">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c r="CV138" s="178"/>
      <c r="CW138" s="178"/>
      <c r="CX138" s="178"/>
      <c r="CY138" s="178"/>
      <c r="CZ138" s="178"/>
      <c r="DA138" s="178"/>
      <c r="DB138" s="178"/>
      <c r="DC138" s="178"/>
      <c r="DD138" s="178"/>
      <c r="DE138" s="178"/>
      <c r="DF138" s="178"/>
      <c r="DG138" s="178"/>
      <c r="DH138" s="178"/>
      <c r="DI138" s="178"/>
      <c r="DJ138" s="178"/>
      <c r="DK138" s="178"/>
      <c r="DL138" s="178"/>
      <c r="DM138" s="178"/>
      <c r="DN138" s="178"/>
      <c r="DO138" s="178"/>
      <c r="DP138" s="178"/>
      <c r="DQ138" s="178"/>
      <c r="DR138" s="178"/>
      <c r="DS138" s="178"/>
      <c r="DT138" s="178"/>
      <c r="DU138" s="178"/>
      <c r="DV138" s="178"/>
      <c r="DW138" s="178"/>
      <c r="DX138" s="178"/>
      <c r="DY138" s="178"/>
      <c r="DZ138" s="178"/>
      <c r="EA138" s="178"/>
      <c r="EB138" s="178"/>
      <c r="EC138" s="178"/>
      <c r="ED138" s="178"/>
    </row>
    <row r="139" spans="1:134">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row>
    <row r="140" spans="1:134">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8"/>
    </row>
    <row r="141" spans="1:134">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c r="CV141" s="178"/>
      <c r="CW141" s="178"/>
      <c r="CX141" s="178"/>
      <c r="CY141" s="178"/>
      <c r="CZ141" s="178"/>
      <c r="DA141" s="178"/>
      <c r="DB141" s="178"/>
      <c r="DC141" s="178"/>
      <c r="DD141" s="178"/>
      <c r="DE141" s="178"/>
      <c r="DF141" s="178"/>
      <c r="DG141" s="178"/>
      <c r="DH141" s="178"/>
      <c r="DI141" s="178"/>
      <c r="DJ141" s="178"/>
      <c r="DK141" s="178"/>
      <c r="DL141" s="178"/>
      <c r="DM141" s="178"/>
      <c r="DN141" s="178"/>
      <c r="DO141" s="178"/>
      <c r="DP141" s="178"/>
      <c r="DQ141" s="178"/>
      <c r="DR141" s="178"/>
      <c r="DS141" s="178"/>
      <c r="DT141" s="178"/>
      <c r="DU141" s="178"/>
      <c r="DV141" s="178"/>
      <c r="DW141" s="178"/>
      <c r="DX141" s="178"/>
      <c r="DY141" s="178"/>
      <c r="DZ141" s="178"/>
      <c r="EA141" s="178"/>
      <c r="EB141" s="178"/>
      <c r="EC141" s="178"/>
      <c r="ED141" s="178"/>
    </row>
    <row r="142" spans="1:134">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8"/>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row>
    <row r="143" spans="1:134">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c r="CV143" s="178"/>
      <c r="CW143" s="178"/>
      <c r="CX143" s="178"/>
      <c r="CY143" s="178"/>
      <c r="CZ143" s="178"/>
      <c r="DA143" s="178"/>
      <c r="DB143" s="178"/>
      <c r="DC143" s="178"/>
      <c r="DD143" s="178"/>
      <c r="DE143" s="178"/>
      <c r="DF143" s="178"/>
      <c r="DG143" s="178"/>
      <c r="DH143" s="178"/>
      <c r="DI143" s="178"/>
      <c r="DJ143" s="178"/>
      <c r="DK143" s="178"/>
      <c r="DL143" s="178"/>
      <c r="DM143" s="178"/>
      <c r="DN143" s="178"/>
      <c r="DO143" s="178"/>
      <c r="DP143" s="178"/>
      <c r="DQ143" s="178"/>
      <c r="DR143" s="178"/>
      <c r="DS143" s="178"/>
      <c r="DT143" s="178"/>
      <c r="DU143" s="178"/>
      <c r="DV143" s="178"/>
      <c r="DW143" s="178"/>
      <c r="DX143" s="178"/>
      <c r="DY143" s="178"/>
      <c r="DZ143" s="178"/>
      <c r="EA143" s="178"/>
      <c r="EB143" s="178"/>
      <c r="EC143" s="178"/>
      <c r="ED143" s="178"/>
    </row>
    <row r="144" spans="1:134">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8"/>
    </row>
    <row r="145" spans="1:134">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178"/>
      <c r="DK145" s="178"/>
      <c r="DL145" s="178"/>
      <c r="DM145" s="178"/>
      <c r="DN145" s="178"/>
      <c r="DO145" s="178"/>
      <c r="DP145" s="178"/>
      <c r="DQ145" s="178"/>
      <c r="DR145" s="178"/>
      <c r="DS145" s="178"/>
      <c r="DT145" s="178"/>
      <c r="DU145" s="178"/>
      <c r="DV145" s="178"/>
      <c r="DW145" s="178"/>
      <c r="DX145" s="178"/>
      <c r="DY145" s="178"/>
      <c r="DZ145" s="178"/>
      <c r="EA145" s="178"/>
      <c r="EB145" s="178"/>
      <c r="EC145" s="178"/>
      <c r="ED145" s="178"/>
    </row>
    <row r="146" spans="1:134">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178"/>
      <c r="DK146" s="178"/>
      <c r="DL146" s="178"/>
      <c r="DM146" s="178"/>
      <c r="DN146" s="178"/>
      <c r="DO146" s="178"/>
      <c r="DP146" s="178"/>
      <c r="DQ146" s="178"/>
      <c r="DR146" s="178"/>
      <c r="DS146" s="178"/>
      <c r="DT146" s="178"/>
      <c r="DU146" s="178"/>
      <c r="DV146" s="178"/>
      <c r="DW146" s="178"/>
      <c r="DX146" s="178"/>
      <c r="DY146" s="178"/>
      <c r="DZ146" s="178"/>
      <c r="EA146" s="178"/>
      <c r="EB146" s="178"/>
      <c r="EC146" s="178"/>
      <c r="ED146" s="178"/>
    </row>
    <row r="147" spans="1:134">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178"/>
      <c r="DK147" s="178"/>
      <c r="DL147" s="178"/>
      <c r="DM147" s="178"/>
      <c r="DN147" s="178"/>
      <c r="DO147" s="178"/>
      <c r="DP147" s="178"/>
      <c r="DQ147" s="178"/>
      <c r="DR147" s="178"/>
      <c r="DS147" s="178"/>
      <c r="DT147" s="178"/>
      <c r="DU147" s="178"/>
      <c r="DV147" s="178"/>
      <c r="DW147" s="178"/>
      <c r="DX147" s="178"/>
      <c r="DY147" s="178"/>
      <c r="DZ147" s="178"/>
      <c r="EA147" s="178"/>
      <c r="EB147" s="178"/>
      <c r="EC147" s="178"/>
      <c r="ED147" s="178"/>
    </row>
    <row r="148" spans="1:134">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8"/>
    </row>
    <row r="149" spans="1:134">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178"/>
      <c r="DK149" s="178"/>
      <c r="DL149" s="178"/>
      <c r="DM149" s="178"/>
      <c r="DN149" s="178"/>
      <c r="DO149" s="178"/>
      <c r="DP149" s="178"/>
      <c r="DQ149" s="178"/>
      <c r="DR149" s="178"/>
      <c r="DS149" s="178"/>
      <c r="DT149" s="178"/>
      <c r="DU149" s="178"/>
      <c r="DV149" s="178"/>
      <c r="DW149" s="178"/>
      <c r="DX149" s="178"/>
      <c r="DY149" s="178"/>
      <c r="DZ149" s="178"/>
      <c r="EA149" s="178"/>
      <c r="EB149" s="178"/>
      <c r="EC149" s="178"/>
      <c r="ED149" s="178"/>
    </row>
    <row r="150" spans="1:134">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178"/>
      <c r="DK150" s="178"/>
      <c r="DL150" s="178"/>
      <c r="DM150" s="178"/>
      <c r="DN150" s="178"/>
      <c r="DO150" s="178"/>
      <c r="DP150" s="178"/>
      <c r="DQ150" s="178"/>
      <c r="DR150" s="178"/>
      <c r="DS150" s="178"/>
      <c r="DT150" s="178"/>
      <c r="DU150" s="178"/>
      <c r="DV150" s="178"/>
      <c r="DW150" s="178"/>
      <c r="DX150" s="178"/>
      <c r="DY150" s="178"/>
      <c r="DZ150" s="178"/>
      <c r="EA150" s="178"/>
      <c r="EB150" s="178"/>
      <c r="EC150" s="178"/>
      <c r="ED150" s="178"/>
    </row>
    <row r="151" spans="1:134">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178"/>
      <c r="DK151" s="178"/>
      <c r="DL151" s="178"/>
      <c r="DM151" s="178"/>
      <c r="DN151" s="178"/>
      <c r="DO151" s="178"/>
      <c r="DP151" s="178"/>
      <c r="DQ151" s="178"/>
      <c r="DR151" s="178"/>
      <c r="DS151" s="178"/>
      <c r="DT151" s="178"/>
      <c r="DU151" s="178"/>
      <c r="DV151" s="178"/>
      <c r="DW151" s="178"/>
      <c r="DX151" s="178"/>
      <c r="DY151" s="178"/>
      <c r="DZ151" s="178"/>
      <c r="EA151" s="178"/>
      <c r="EB151" s="178"/>
      <c r="EC151" s="178"/>
      <c r="ED151" s="178"/>
    </row>
    <row r="152" spans="1:134">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178"/>
      <c r="DK152" s="178"/>
      <c r="DL152" s="178"/>
      <c r="DM152" s="178"/>
      <c r="DN152" s="178"/>
      <c r="DO152" s="178"/>
      <c r="DP152" s="178"/>
      <c r="DQ152" s="178"/>
      <c r="DR152" s="178"/>
      <c r="DS152" s="178"/>
      <c r="DT152" s="178"/>
      <c r="DU152" s="178"/>
      <c r="DV152" s="178"/>
      <c r="DW152" s="178"/>
      <c r="DX152" s="178"/>
      <c r="DY152" s="178"/>
      <c r="DZ152" s="178"/>
      <c r="EA152" s="178"/>
      <c r="EB152" s="178"/>
      <c r="EC152" s="178"/>
      <c r="ED152" s="178"/>
    </row>
    <row r="153" spans="1:134">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c r="DM153" s="178"/>
      <c r="DN153" s="178"/>
      <c r="DO153" s="178"/>
      <c r="DP153" s="178"/>
      <c r="DQ153" s="178"/>
      <c r="DR153" s="178"/>
      <c r="DS153" s="178"/>
      <c r="DT153" s="178"/>
      <c r="DU153" s="178"/>
      <c r="DV153" s="178"/>
      <c r="DW153" s="178"/>
      <c r="DX153" s="178"/>
      <c r="DY153" s="178"/>
      <c r="DZ153" s="178"/>
      <c r="EA153" s="178"/>
      <c r="EB153" s="178"/>
      <c r="EC153" s="178"/>
      <c r="ED153" s="178"/>
    </row>
    <row r="154" spans="1:134">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178"/>
      <c r="DK154" s="178"/>
      <c r="DL154" s="178"/>
      <c r="DM154" s="178"/>
      <c r="DN154" s="178"/>
      <c r="DO154" s="178"/>
      <c r="DP154" s="178"/>
      <c r="DQ154" s="178"/>
      <c r="DR154" s="178"/>
      <c r="DS154" s="178"/>
      <c r="DT154" s="178"/>
      <c r="DU154" s="178"/>
      <c r="DV154" s="178"/>
      <c r="DW154" s="178"/>
      <c r="DX154" s="178"/>
      <c r="DY154" s="178"/>
      <c r="DZ154" s="178"/>
      <c r="EA154" s="178"/>
      <c r="EB154" s="178"/>
      <c r="EC154" s="178"/>
      <c r="ED154" s="178"/>
    </row>
    <row r="155" spans="1:134">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178"/>
      <c r="DK155" s="178"/>
      <c r="DL155" s="178"/>
      <c r="DM155" s="178"/>
      <c r="DN155" s="178"/>
      <c r="DO155" s="178"/>
      <c r="DP155" s="178"/>
      <c r="DQ155" s="178"/>
      <c r="DR155" s="178"/>
      <c r="DS155" s="178"/>
      <c r="DT155" s="178"/>
      <c r="DU155" s="178"/>
      <c r="DV155" s="178"/>
      <c r="DW155" s="178"/>
      <c r="DX155" s="178"/>
      <c r="DY155" s="178"/>
      <c r="DZ155" s="178"/>
      <c r="EA155" s="178"/>
      <c r="EB155" s="178"/>
      <c r="EC155" s="178"/>
      <c r="ED155" s="178"/>
    </row>
    <row r="156" spans="1:134">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178"/>
      <c r="DK156" s="178"/>
      <c r="DL156" s="178"/>
      <c r="DM156" s="178"/>
      <c r="DN156" s="178"/>
      <c r="DO156" s="178"/>
      <c r="DP156" s="178"/>
      <c r="DQ156" s="178"/>
      <c r="DR156" s="178"/>
      <c r="DS156" s="178"/>
      <c r="DT156" s="178"/>
      <c r="DU156" s="178"/>
      <c r="DV156" s="178"/>
      <c r="DW156" s="178"/>
      <c r="DX156" s="178"/>
      <c r="DY156" s="178"/>
      <c r="DZ156" s="178"/>
      <c r="EA156" s="178"/>
      <c r="EB156" s="178"/>
      <c r="EC156" s="178"/>
      <c r="ED156" s="178"/>
    </row>
    <row r="157" spans="1:134">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row>
    <row r="158" spans="1:134">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c r="DM158" s="178"/>
      <c r="DN158" s="178"/>
      <c r="DO158" s="178"/>
      <c r="DP158" s="178"/>
      <c r="DQ158" s="178"/>
      <c r="DR158" s="178"/>
      <c r="DS158" s="178"/>
      <c r="DT158" s="178"/>
      <c r="DU158" s="178"/>
      <c r="DV158" s="178"/>
      <c r="DW158" s="178"/>
      <c r="DX158" s="178"/>
      <c r="DY158" s="178"/>
      <c r="DZ158" s="178"/>
      <c r="EA158" s="178"/>
      <c r="EB158" s="178"/>
      <c r="EC158" s="178"/>
      <c r="ED158" s="178"/>
    </row>
    <row r="159" spans="1:134">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row>
    <row r="160" spans="1:134">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178"/>
      <c r="DK160" s="178"/>
      <c r="DL160" s="178"/>
      <c r="DM160" s="178"/>
      <c r="DN160" s="178"/>
      <c r="DO160" s="178"/>
      <c r="DP160" s="178"/>
      <c r="DQ160" s="178"/>
      <c r="DR160" s="178"/>
      <c r="DS160" s="178"/>
      <c r="DT160" s="178"/>
      <c r="DU160" s="178"/>
      <c r="DV160" s="178"/>
      <c r="DW160" s="178"/>
      <c r="DX160" s="178"/>
      <c r="DY160" s="178"/>
      <c r="DZ160" s="178"/>
      <c r="EA160" s="178"/>
      <c r="EB160" s="178"/>
      <c r="EC160" s="178"/>
      <c r="ED160" s="178"/>
    </row>
    <row r="161" spans="1:134">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178"/>
      <c r="DK161" s="178"/>
      <c r="DL161" s="178"/>
      <c r="DM161" s="178"/>
      <c r="DN161" s="178"/>
      <c r="DO161" s="178"/>
      <c r="DP161" s="178"/>
      <c r="DQ161" s="178"/>
      <c r="DR161" s="178"/>
      <c r="DS161" s="178"/>
      <c r="DT161" s="178"/>
      <c r="DU161" s="178"/>
      <c r="DV161" s="178"/>
      <c r="DW161" s="178"/>
      <c r="DX161" s="178"/>
      <c r="DY161" s="178"/>
      <c r="DZ161" s="178"/>
      <c r="EA161" s="178"/>
      <c r="EB161" s="178"/>
      <c r="EC161" s="178"/>
      <c r="ED161" s="178"/>
    </row>
    <row r="162" spans="1:134">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178"/>
      <c r="DK162" s="178"/>
      <c r="DL162" s="178"/>
      <c r="DM162" s="178"/>
      <c r="DN162" s="178"/>
      <c r="DO162" s="178"/>
      <c r="DP162" s="178"/>
      <c r="DQ162" s="178"/>
      <c r="DR162" s="178"/>
      <c r="DS162" s="178"/>
      <c r="DT162" s="178"/>
      <c r="DU162" s="178"/>
      <c r="DV162" s="178"/>
      <c r="DW162" s="178"/>
      <c r="DX162" s="178"/>
      <c r="DY162" s="178"/>
      <c r="DZ162" s="178"/>
      <c r="EA162" s="178"/>
      <c r="EB162" s="178"/>
      <c r="EC162" s="178"/>
      <c r="ED162" s="178"/>
    </row>
    <row r="163" spans="1:134">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178"/>
      <c r="DK163" s="178"/>
      <c r="DL163" s="178"/>
      <c r="DM163" s="178"/>
      <c r="DN163" s="178"/>
      <c r="DO163" s="178"/>
      <c r="DP163" s="178"/>
      <c r="DQ163" s="178"/>
      <c r="DR163" s="178"/>
      <c r="DS163" s="178"/>
      <c r="DT163" s="178"/>
      <c r="DU163" s="178"/>
      <c r="DV163" s="178"/>
      <c r="DW163" s="178"/>
      <c r="DX163" s="178"/>
      <c r="DY163" s="178"/>
      <c r="DZ163" s="178"/>
      <c r="EA163" s="178"/>
      <c r="EB163" s="178"/>
      <c r="EC163" s="178"/>
      <c r="ED163" s="178"/>
    </row>
    <row r="164" spans="1:134">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c r="DM164" s="178"/>
      <c r="DN164" s="178"/>
      <c r="DO164" s="178"/>
      <c r="DP164" s="178"/>
      <c r="DQ164" s="178"/>
      <c r="DR164" s="178"/>
      <c r="DS164" s="178"/>
      <c r="DT164" s="178"/>
      <c r="DU164" s="178"/>
      <c r="DV164" s="178"/>
      <c r="DW164" s="178"/>
      <c r="DX164" s="178"/>
      <c r="DY164" s="178"/>
      <c r="DZ164" s="178"/>
      <c r="EA164" s="178"/>
      <c r="EB164" s="178"/>
      <c r="EC164" s="178"/>
      <c r="ED164" s="178"/>
    </row>
    <row r="165" spans="1:134">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178"/>
      <c r="DK165" s="178"/>
      <c r="DL165" s="178"/>
      <c r="DM165" s="178"/>
      <c r="DN165" s="178"/>
      <c r="DO165" s="178"/>
      <c r="DP165" s="178"/>
      <c r="DQ165" s="178"/>
      <c r="DR165" s="178"/>
      <c r="DS165" s="178"/>
      <c r="DT165" s="178"/>
      <c r="DU165" s="178"/>
      <c r="DV165" s="178"/>
      <c r="DW165" s="178"/>
      <c r="DX165" s="178"/>
      <c r="DY165" s="178"/>
      <c r="DZ165" s="178"/>
      <c r="EA165" s="178"/>
      <c r="EB165" s="178"/>
      <c r="EC165" s="178"/>
      <c r="ED165" s="178"/>
    </row>
    <row r="166" spans="1:134">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178"/>
      <c r="CX166" s="178"/>
      <c r="CY166" s="178"/>
      <c r="CZ166" s="178"/>
      <c r="DA166" s="178"/>
      <c r="DB166" s="178"/>
      <c r="DC166" s="178"/>
      <c r="DD166" s="178"/>
      <c r="DE166" s="178"/>
      <c r="DF166" s="178"/>
      <c r="DG166" s="178"/>
      <c r="DH166" s="178"/>
      <c r="DI166" s="178"/>
      <c r="DJ166" s="178"/>
      <c r="DK166" s="178"/>
      <c r="DL166" s="178"/>
      <c r="DM166" s="178"/>
      <c r="DN166" s="178"/>
      <c r="DO166" s="178"/>
      <c r="DP166" s="178"/>
      <c r="DQ166" s="178"/>
      <c r="DR166" s="178"/>
      <c r="DS166" s="178"/>
      <c r="DT166" s="178"/>
      <c r="DU166" s="178"/>
      <c r="DV166" s="178"/>
      <c r="DW166" s="178"/>
      <c r="DX166" s="178"/>
      <c r="DY166" s="178"/>
      <c r="DZ166" s="178"/>
      <c r="EA166" s="178"/>
      <c r="EB166" s="178"/>
      <c r="EC166" s="178"/>
      <c r="ED166" s="178"/>
    </row>
    <row r="167" spans="1:134">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row>
    <row r="168" spans="1:134">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8"/>
      <c r="DI168" s="178"/>
      <c r="DJ168" s="178"/>
      <c r="DK168" s="178"/>
      <c r="DL168" s="178"/>
      <c r="DM168" s="178"/>
      <c r="DN168" s="178"/>
      <c r="DO168" s="178"/>
      <c r="DP168" s="178"/>
      <c r="DQ168" s="178"/>
      <c r="DR168" s="178"/>
      <c r="DS168" s="178"/>
      <c r="DT168" s="178"/>
      <c r="DU168" s="178"/>
      <c r="DV168" s="178"/>
      <c r="DW168" s="178"/>
      <c r="DX168" s="178"/>
      <c r="DY168" s="178"/>
      <c r="DZ168" s="178"/>
      <c r="EA168" s="178"/>
      <c r="EB168" s="178"/>
      <c r="EC168" s="178"/>
      <c r="ED168" s="178"/>
    </row>
    <row r="169" spans="1:134">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c r="CV169" s="178"/>
      <c r="CW169" s="178"/>
      <c r="CX169" s="178"/>
      <c r="CY169" s="178"/>
      <c r="CZ169" s="178"/>
      <c r="DA169" s="178"/>
      <c r="DB169" s="178"/>
      <c r="DC169" s="178"/>
      <c r="DD169" s="178"/>
      <c r="DE169" s="178"/>
      <c r="DF169" s="178"/>
      <c r="DG169" s="178"/>
      <c r="DH169" s="178"/>
      <c r="DI169" s="178"/>
      <c r="DJ169" s="178"/>
      <c r="DK169" s="178"/>
      <c r="DL169" s="178"/>
      <c r="DM169" s="178"/>
      <c r="DN169" s="178"/>
      <c r="DO169" s="178"/>
      <c r="DP169" s="178"/>
      <c r="DQ169" s="178"/>
      <c r="DR169" s="178"/>
      <c r="DS169" s="178"/>
      <c r="DT169" s="178"/>
      <c r="DU169" s="178"/>
      <c r="DV169" s="178"/>
      <c r="DW169" s="178"/>
      <c r="DX169" s="178"/>
      <c r="DY169" s="178"/>
      <c r="DZ169" s="178"/>
      <c r="EA169" s="178"/>
      <c r="EB169" s="178"/>
      <c r="EC169" s="178"/>
      <c r="ED169" s="178"/>
    </row>
    <row r="170" spans="1:134">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c r="CV170" s="178"/>
      <c r="CW170" s="178"/>
      <c r="CX170" s="178"/>
      <c r="CY170" s="178"/>
      <c r="CZ170" s="178"/>
      <c r="DA170" s="178"/>
      <c r="DB170" s="178"/>
      <c r="DC170" s="178"/>
      <c r="DD170" s="178"/>
      <c r="DE170" s="178"/>
      <c r="DF170" s="178"/>
      <c r="DG170" s="178"/>
      <c r="DH170" s="178"/>
      <c r="DI170" s="178"/>
      <c r="DJ170" s="178"/>
      <c r="DK170" s="178"/>
      <c r="DL170" s="178"/>
      <c r="DM170" s="178"/>
      <c r="DN170" s="178"/>
      <c r="DO170" s="178"/>
      <c r="DP170" s="178"/>
      <c r="DQ170" s="178"/>
      <c r="DR170" s="178"/>
      <c r="DS170" s="178"/>
      <c r="DT170" s="178"/>
      <c r="DU170" s="178"/>
      <c r="DV170" s="178"/>
      <c r="DW170" s="178"/>
      <c r="DX170" s="178"/>
      <c r="DY170" s="178"/>
      <c r="DZ170" s="178"/>
      <c r="EA170" s="178"/>
      <c r="EB170" s="178"/>
      <c r="EC170" s="178"/>
      <c r="ED170" s="178"/>
    </row>
    <row r="171" spans="1:134">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c r="DM171" s="178"/>
      <c r="DN171" s="178"/>
      <c r="DO171" s="178"/>
      <c r="DP171" s="178"/>
      <c r="DQ171" s="178"/>
      <c r="DR171" s="178"/>
      <c r="DS171" s="178"/>
      <c r="DT171" s="178"/>
      <c r="DU171" s="178"/>
      <c r="DV171" s="178"/>
      <c r="DW171" s="178"/>
      <c r="DX171" s="178"/>
      <c r="DY171" s="178"/>
      <c r="DZ171" s="178"/>
      <c r="EA171" s="178"/>
      <c r="EB171" s="178"/>
      <c r="EC171" s="178"/>
      <c r="ED171" s="178"/>
    </row>
    <row r="172" spans="1:134">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c r="CV172" s="178"/>
      <c r="CW172" s="178"/>
      <c r="CX172" s="178"/>
      <c r="CY172" s="178"/>
      <c r="CZ172" s="178"/>
      <c r="DA172" s="178"/>
      <c r="DB172" s="178"/>
      <c r="DC172" s="178"/>
      <c r="DD172" s="178"/>
      <c r="DE172" s="178"/>
      <c r="DF172" s="178"/>
      <c r="DG172" s="178"/>
      <c r="DH172" s="178"/>
      <c r="DI172" s="178"/>
      <c r="DJ172" s="178"/>
      <c r="DK172" s="178"/>
      <c r="DL172" s="178"/>
      <c r="DM172" s="178"/>
      <c r="DN172" s="178"/>
      <c r="DO172" s="178"/>
      <c r="DP172" s="178"/>
      <c r="DQ172" s="178"/>
      <c r="DR172" s="178"/>
      <c r="DS172" s="178"/>
      <c r="DT172" s="178"/>
      <c r="DU172" s="178"/>
      <c r="DV172" s="178"/>
      <c r="DW172" s="178"/>
      <c r="DX172" s="178"/>
      <c r="DY172" s="178"/>
      <c r="DZ172" s="178"/>
      <c r="EA172" s="178"/>
      <c r="EB172" s="178"/>
      <c r="EC172" s="178"/>
      <c r="ED172" s="178"/>
    </row>
    <row r="173" spans="1:134">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c r="CV173" s="178"/>
      <c r="CW173" s="178"/>
      <c r="CX173" s="178"/>
      <c r="CY173" s="178"/>
      <c r="CZ173" s="178"/>
      <c r="DA173" s="178"/>
      <c r="DB173" s="178"/>
      <c r="DC173" s="178"/>
      <c r="DD173" s="178"/>
      <c r="DE173" s="178"/>
      <c r="DF173" s="178"/>
      <c r="DG173" s="178"/>
      <c r="DH173" s="178"/>
      <c r="DI173" s="178"/>
      <c r="DJ173" s="178"/>
      <c r="DK173" s="178"/>
      <c r="DL173" s="178"/>
      <c r="DM173" s="178"/>
      <c r="DN173" s="178"/>
      <c r="DO173" s="178"/>
      <c r="DP173" s="178"/>
      <c r="DQ173" s="178"/>
      <c r="DR173" s="178"/>
      <c r="DS173" s="178"/>
      <c r="DT173" s="178"/>
      <c r="DU173" s="178"/>
      <c r="DV173" s="178"/>
      <c r="DW173" s="178"/>
      <c r="DX173" s="178"/>
      <c r="DY173" s="178"/>
      <c r="DZ173" s="178"/>
      <c r="EA173" s="178"/>
      <c r="EB173" s="178"/>
      <c r="EC173" s="178"/>
      <c r="ED173" s="178"/>
    </row>
    <row r="174" spans="1:134">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c r="CV174" s="178"/>
      <c r="CW174" s="178"/>
      <c r="CX174" s="178"/>
      <c r="CY174" s="178"/>
      <c r="CZ174" s="178"/>
      <c r="DA174" s="178"/>
      <c r="DB174" s="178"/>
      <c r="DC174" s="178"/>
      <c r="DD174" s="178"/>
      <c r="DE174" s="178"/>
      <c r="DF174" s="178"/>
      <c r="DG174" s="178"/>
      <c r="DH174" s="178"/>
      <c r="DI174" s="178"/>
      <c r="DJ174" s="178"/>
      <c r="DK174" s="178"/>
      <c r="DL174" s="178"/>
      <c r="DM174" s="178"/>
      <c r="DN174" s="178"/>
      <c r="DO174" s="178"/>
      <c r="DP174" s="178"/>
      <c r="DQ174" s="178"/>
      <c r="DR174" s="178"/>
      <c r="DS174" s="178"/>
      <c r="DT174" s="178"/>
      <c r="DU174" s="178"/>
      <c r="DV174" s="178"/>
      <c r="DW174" s="178"/>
      <c r="DX174" s="178"/>
      <c r="DY174" s="178"/>
      <c r="DZ174" s="178"/>
      <c r="EA174" s="178"/>
      <c r="EB174" s="178"/>
      <c r="EC174" s="178"/>
      <c r="ED174" s="178"/>
    </row>
    <row r="175" spans="1:134">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78"/>
      <c r="CW175" s="178"/>
      <c r="CX175" s="178"/>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row>
    <row r="176" spans="1:134">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row>
    <row r="177" spans="1:134">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row>
    <row r="178" spans="1:134">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row>
    <row r="179" spans="1:134">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row>
    <row r="180" spans="1:134">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row>
    <row r="181" spans="1:134">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c r="CV181" s="178"/>
      <c r="CW181" s="178"/>
      <c r="CX181" s="178"/>
      <c r="CY181" s="178"/>
      <c r="CZ181" s="178"/>
      <c r="DA181" s="178"/>
      <c r="DB181" s="178"/>
      <c r="DC181" s="178"/>
      <c r="DD181" s="178"/>
      <c r="DE181" s="178"/>
      <c r="DF181" s="178"/>
      <c r="DG181" s="178"/>
      <c r="DH181" s="178"/>
      <c r="DI181" s="178"/>
      <c r="DJ181" s="178"/>
      <c r="DK181" s="178"/>
      <c r="DL181" s="178"/>
      <c r="DM181" s="178"/>
      <c r="DN181" s="178"/>
      <c r="DO181" s="178"/>
      <c r="DP181" s="178"/>
      <c r="DQ181" s="178"/>
      <c r="DR181" s="178"/>
      <c r="DS181" s="178"/>
      <c r="DT181" s="178"/>
      <c r="DU181" s="178"/>
      <c r="DV181" s="178"/>
      <c r="DW181" s="178"/>
      <c r="DX181" s="178"/>
      <c r="DY181" s="178"/>
      <c r="DZ181" s="178"/>
      <c r="EA181" s="178"/>
      <c r="EB181" s="178"/>
      <c r="EC181" s="178"/>
      <c r="ED181" s="178"/>
    </row>
    <row r="182" spans="1:134">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c r="CV182" s="178"/>
      <c r="CW182" s="178"/>
      <c r="CX182" s="178"/>
      <c r="CY182" s="178"/>
      <c r="CZ182" s="178"/>
      <c r="DA182" s="178"/>
      <c r="DB182" s="178"/>
      <c r="DC182" s="178"/>
      <c r="DD182" s="178"/>
      <c r="DE182" s="178"/>
      <c r="DF182" s="178"/>
      <c r="DG182" s="178"/>
      <c r="DH182" s="178"/>
      <c r="DI182" s="178"/>
      <c r="DJ182" s="178"/>
      <c r="DK182" s="178"/>
      <c r="DL182" s="178"/>
      <c r="DM182" s="178"/>
      <c r="DN182" s="178"/>
      <c r="DO182" s="178"/>
      <c r="DP182" s="178"/>
      <c r="DQ182" s="178"/>
      <c r="DR182" s="178"/>
      <c r="DS182" s="178"/>
      <c r="DT182" s="178"/>
      <c r="DU182" s="178"/>
      <c r="DV182" s="178"/>
      <c r="DW182" s="178"/>
      <c r="DX182" s="178"/>
      <c r="DY182" s="178"/>
      <c r="DZ182" s="178"/>
      <c r="EA182" s="178"/>
      <c r="EB182" s="178"/>
      <c r="EC182" s="178"/>
      <c r="ED182" s="178"/>
    </row>
    <row r="183" spans="1:134">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c r="DM183" s="178"/>
      <c r="DN183" s="178"/>
      <c r="DO183" s="178"/>
      <c r="DP183" s="178"/>
      <c r="DQ183" s="178"/>
      <c r="DR183" s="178"/>
      <c r="DS183" s="178"/>
      <c r="DT183" s="178"/>
      <c r="DU183" s="178"/>
      <c r="DV183" s="178"/>
      <c r="DW183" s="178"/>
      <c r="DX183" s="178"/>
      <c r="DY183" s="178"/>
      <c r="DZ183" s="178"/>
      <c r="EA183" s="178"/>
      <c r="EB183" s="178"/>
      <c r="EC183" s="178"/>
      <c r="ED183" s="178"/>
    </row>
    <row r="184" spans="1:134">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c r="CV184" s="178"/>
      <c r="CW184" s="178"/>
      <c r="CX184" s="178"/>
      <c r="CY184" s="178"/>
      <c r="CZ184" s="178"/>
      <c r="DA184" s="178"/>
      <c r="DB184" s="178"/>
      <c r="DC184" s="178"/>
      <c r="DD184" s="178"/>
      <c r="DE184" s="178"/>
      <c r="DF184" s="178"/>
      <c r="DG184" s="178"/>
      <c r="DH184" s="178"/>
      <c r="DI184" s="178"/>
      <c r="DJ184" s="178"/>
      <c r="DK184" s="178"/>
      <c r="DL184" s="178"/>
      <c r="DM184" s="178"/>
      <c r="DN184" s="178"/>
      <c r="DO184" s="178"/>
      <c r="DP184" s="178"/>
      <c r="DQ184" s="178"/>
      <c r="DR184" s="178"/>
      <c r="DS184" s="178"/>
      <c r="DT184" s="178"/>
      <c r="DU184" s="178"/>
      <c r="DV184" s="178"/>
      <c r="DW184" s="178"/>
      <c r="DX184" s="178"/>
      <c r="DY184" s="178"/>
      <c r="DZ184" s="178"/>
      <c r="EA184" s="178"/>
      <c r="EB184" s="178"/>
      <c r="EC184" s="178"/>
      <c r="ED184" s="178"/>
    </row>
    <row r="185" spans="1:134">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c r="CV185" s="178"/>
      <c r="CW185" s="178"/>
      <c r="CX185" s="178"/>
      <c r="CY185" s="178"/>
      <c r="CZ185" s="178"/>
      <c r="DA185" s="178"/>
      <c r="DB185" s="178"/>
      <c r="DC185" s="178"/>
      <c r="DD185" s="178"/>
      <c r="DE185" s="178"/>
      <c r="DF185" s="178"/>
      <c r="DG185" s="178"/>
      <c r="DH185" s="178"/>
      <c r="DI185" s="178"/>
      <c r="DJ185" s="178"/>
      <c r="DK185" s="178"/>
      <c r="DL185" s="178"/>
      <c r="DM185" s="178"/>
      <c r="DN185" s="178"/>
      <c r="DO185" s="178"/>
      <c r="DP185" s="178"/>
      <c r="DQ185" s="178"/>
      <c r="DR185" s="178"/>
      <c r="DS185" s="178"/>
      <c r="DT185" s="178"/>
      <c r="DU185" s="178"/>
      <c r="DV185" s="178"/>
      <c r="DW185" s="178"/>
      <c r="DX185" s="178"/>
      <c r="DY185" s="178"/>
      <c r="DZ185" s="178"/>
      <c r="EA185" s="178"/>
      <c r="EB185" s="178"/>
      <c r="EC185" s="178"/>
      <c r="ED185" s="178"/>
    </row>
    <row r="186" spans="1:134">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c r="CV186" s="178"/>
      <c r="CW186" s="178"/>
      <c r="CX186" s="178"/>
      <c r="CY186" s="178"/>
      <c r="CZ186" s="178"/>
      <c r="DA186" s="178"/>
      <c r="DB186" s="178"/>
      <c r="DC186" s="178"/>
      <c r="DD186" s="178"/>
      <c r="DE186" s="178"/>
      <c r="DF186" s="178"/>
      <c r="DG186" s="178"/>
      <c r="DH186" s="178"/>
      <c r="DI186" s="178"/>
      <c r="DJ186" s="178"/>
      <c r="DK186" s="178"/>
      <c r="DL186" s="178"/>
      <c r="DM186" s="178"/>
      <c r="DN186" s="178"/>
      <c r="DO186" s="178"/>
      <c r="DP186" s="178"/>
      <c r="DQ186" s="178"/>
      <c r="DR186" s="178"/>
      <c r="DS186" s="178"/>
      <c r="DT186" s="178"/>
      <c r="DU186" s="178"/>
      <c r="DV186" s="178"/>
      <c r="DW186" s="178"/>
      <c r="DX186" s="178"/>
      <c r="DY186" s="178"/>
      <c r="DZ186" s="178"/>
      <c r="EA186" s="178"/>
      <c r="EB186" s="178"/>
      <c r="EC186" s="178"/>
      <c r="ED186" s="178"/>
    </row>
    <row r="187" spans="1:134">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c r="CV187" s="178"/>
      <c r="CW187" s="178"/>
      <c r="CX187" s="178"/>
      <c r="CY187" s="178"/>
      <c r="CZ187" s="178"/>
      <c r="DA187" s="178"/>
      <c r="DB187" s="178"/>
      <c r="DC187" s="178"/>
      <c r="DD187" s="178"/>
      <c r="DE187" s="178"/>
      <c r="DF187" s="178"/>
      <c r="DG187" s="178"/>
      <c r="DH187" s="178"/>
      <c r="DI187" s="178"/>
      <c r="DJ187" s="178"/>
      <c r="DK187" s="178"/>
      <c r="DL187" s="178"/>
      <c r="DM187" s="178"/>
      <c r="DN187" s="178"/>
      <c r="DO187" s="178"/>
      <c r="DP187" s="178"/>
      <c r="DQ187" s="178"/>
      <c r="DR187" s="178"/>
      <c r="DS187" s="178"/>
      <c r="DT187" s="178"/>
      <c r="DU187" s="178"/>
      <c r="DV187" s="178"/>
      <c r="DW187" s="178"/>
      <c r="DX187" s="178"/>
      <c r="DY187" s="178"/>
      <c r="DZ187" s="178"/>
      <c r="EA187" s="178"/>
      <c r="EB187" s="178"/>
      <c r="EC187" s="178"/>
      <c r="ED187" s="178"/>
    </row>
    <row r="188" spans="1:134">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8"/>
    </row>
    <row r="189" spans="1:134">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c r="CV189" s="178"/>
      <c r="CW189" s="178"/>
      <c r="CX189" s="178"/>
      <c r="CY189" s="178"/>
      <c r="CZ189" s="178"/>
      <c r="DA189" s="178"/>
      <c r="DB189" s="178"/>
      <c r="DC189" s="178"/>
      <c r="DD189" s="178"/>
      <c r="DE189" s="178"/>
      <c r="DF189" s="178"/>
      <c r="DG189" s="178"/>
      <c r="DH189" s="178"/>
      <c r="DI189" s="178"/>
      <c r="DJ189" s="178"/>
      <c r="DK189" s="178"/>
      <c r="DL189" s="178"/>
      <c r="DM189" s="178"/>
      <c r="DN189" s="178"/>
      <c r="DO189" s="178"/>
      <c r="DP189" s="178"/>
      <c r="DQ189" s="178"/>
      <c r="DR189" s="178"/>
      <c r="DS189" s="178"/>
      <c r="DT189" s="178"/>
      <c r="DU189" s="178"/>
      <c r="DV189" s="178"/>
      <c r="DW189" s="178"/>
      <c r="DX189" s="178"/>
      <c r="DY189" s="178"/>
      <c r="DZ189" s="178"/>
      <c r="EA189" s="178"/>
      <c r="EB189" s="178"/>
      <c r="EC189" s="178"/>
      <c r="ED189" s="178"/>
    </row>
    <row r="190" spans="1:134">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c r="CV190" s="178"/>
      <c r="CW190" s="178"/>
      <c r="CX190" s="178"/>
      <c r="CY190" s="178"/>
      <c r="CZ190" s="178"/>
      <c r="DA190" s="178"/>
      <c r="DB190" s="178"/>
      <c r="DC190" s="178"/>
      <c r="DD190" s="178"/>
      <c r="DE190" s="178"/>
      <c r="DF190" s="178"/>
      <c r="DG190" s="178"/>
      <c r="DH190" s="178"/>
      <c r="DI190" s="178"/>
      <c r="DJ190" s="178"/>
      <c r="DK190" s="178"/>
      <c r="DL190" s="178"/>
      <c r="DM190" s="178"/>
      <c r="DN190" s="178"/>
      <c r="DO190" s="178"/>
      <c r="DP190" s="178"/>
      <c r="DQ190" s="178"/>
      <c r="DR190" s="178"/>
      <c r="DS190" s="178"/>
      <c r="DT190" s="178"/>
      <c r="DU190" s="178"/>
      <c r="DV190" s="178"/>
      <c r="DW190" s="178"/>
      <c r="DX190" s="178"/>
      <c r="DY190" s="178"/>
      <c r="DZ190" s="178"/>
      <c r="EA190" s="178"/>
      <c r="EB190" s="178"/>
      <c r="EC190" s="178"/>
      <c r="ED190" s="178"/>
    </row>
    <row r="191" spans="1:134">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c r="CV191" s="178"/>
      <c r="CW191" s="178"/>
      <c r="CX191" s="178"/>
      <c r="CY191" s="178"/>
      <c r="CZ191" s="178"/>
      <c r="DA191" s="178"/>
      <c r="DB191" s="178"/>
      <c r="DC191" s="178"/>
      <c r="DD191" s="178"/>
      <c r="DE191" s="178"/>
      <c r="DF191" s="178"/>
      <c r="DG191" s="178"/>
      <c r="DH191" s="178"/>
      <c r="DI191" s="178"/>
      <c r="DJ191" s="178"/>
      <c r="DK191" s="178"/>
      <c r="DL191" s="178"/>
      <c r="DM191" s="178"/>
      <c r="DN191" s="178"/>
      <c r="DO191" s="178"/>
      <c r="DP191" s="178"/>
      <c r="DQ191" s="178"/>
      <c r="DR191" s="178"/>
      <c r="DS191" s="178"/>
      <c r="DT191" s="178"/>
      <c r="DU191" s="178"/>
      <c r="DV191" s="178"/>
      <c r="DW191" s="178"/>
      <c r="DX191" s="178"/>
      <c r="DY191" s="178"/>
      <c r="DZ191" s="178"/>
      <c r="EA191" s="178"/>
      <c r="EB191" s="178"/>
      <c r="EC191" s="178"/>
      <c r="ED191" s="178"/>
    </row>
    <row r="192" spans="1:134">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8"/>
    </row>
    <row r="193" spans="1:134">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c r="CV193" s="178"/>
      <c r="CW193" s="178"/>
      <c r="CX193" s="178"/>
      <c r="CY193" s="178"/>
      <c r="CZ193" s="178"/>
      <c r="DA193" s="178"/>
      <c r="DB193" s="178"/>
      <c r="DC193" s="178"/>
      <c r="DD193" s="178"/>
      <c r="DE193" s="178"/>
      <c r="DF193" s="178"/>
      <c r="DG193" s="178"/>
      <c r="DH193" s="178"/>
      <c r="DI193" s="178"/>
      <c r="DJ193" s="178"/>
      <c r="DK193" s="178"/>
      <c r="DL193" s="178"/>
      <c r="DM193" s="178"/>
      <c r="DN193" s="178"/>
      <c r="DO193" s="178"/>
      <c r="DP193" s="178"/>
      <c r="DQ193" s="178"/>
      <c r="DR193" s="178"/>
      <c r="DS193" s="178"/>
      <c r="DT193" s="178"/>
      <c r="DU193" s="178"/>
      <c r="DV193" s="178"/>
      <c r="DW193" s="178"/>
      <c r="DX193" s="178"/>
      <c r="DY193" s="178"/>
      <c r="DZ193" s="178"/>
      <c r="EA193" s="178"/>
      <c r="EB193" s="178"/>
      <c r="EC193" s="178"/>
      <c r="ED193" s="178"/>
    </row>
    <row r="194" spans="1:134">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c r="CV194" s="178"/>
      <c r="CW194" s="178"/>
      <c r="CX194" s="178"/>
      <c r="CY194" s="178"/>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row>
    <row r="195" spans="1:134">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c r="CV195" s="178"/>
      <c r="CW195" s="178"/>
      <c r="CX195" s="178"/>
      <c r="CY195" s="178"/>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row>
    <row r="196" spans="1:134">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row>
    <row r="197" spans="1:134">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c r="CV197" s="178"/>
      <c r="CW197" s="178"/>
      <c r="CX197" s="178"/>
      <c r="CY197" s="178"/>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row>
    <row r="198" spans="1:134">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c r="CV198" s="178"/>
      <c r="CW198" s="178"/>
      <c r="CX198" s="178"/>
      <c r="CY198" s="178"/>
      <c r="CZ198" s="178"/>
      <c r="DA198" s="178"/>
      <c r="DB198" s="178"/>
      <c r="DC198" s="178"/>
      <c r="DD198" s="178"/>
      <c r="DE198" s="178"/>
      <c r="DF198" s="178"/>
      <c r="DG198" s="178"/>
      <c r="DH198" s="178"/>
      <c r="DI198" s="178"/>
      <c r="DJ198" s="178"/>
      <c r="DK198" s="178"/>
      <c r="DL198" s="178"/>
      <c r="DM198" s="178"/>
      <c r="DN198" s="178"/>
      <c r="DO198" s="178"/>
      <c r="DP198" s="178"/>
      <c r="DQ198" s="178"/>
      <c r="DR198" s="178"/>
      <c r="DS198" s="178"/>
      <c r="DT198" s="178"/>
      <c r="DU198" s="178"/>
      <c r="DV198" s="178"/>
      <c r="DW198" s="178"/>
      <c r="DX198" s="178"/>
      <c r="DY198" s="178"/>
      <c r="DZ198" s="178"/>
      <c r="EA198" s="178"/>
      <c r="EB198" s="178"/>
      <c r="EC198" s="178"/>
      <c r="ED198" s="178"/>
    </row>
    <row r="199" spans="1:134">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c r="DE199" s="178"/>
      <c r="DF199" s="178"/>
      <c r="DG199" s="178"/>
      <c r="DH199" s="178"/>
      <c r="DI199" s="178"/>
      <c r="DJ199" s="178"/>
      <c r="DK199" s="178"/>
      <c r="DL199" s="178"/>
      <c r="DM199" s="178"/>
      <c r="DN199" s="178"/>
      <c r="DO199" s="178"/>
      <c r="DP199" s="178"/>
      <c r="DQ199" s="178"/>
      <c r="DR199" s="178"/>
      <c r="DS199" s="178"/>
      <c r="DT199" s="178"/>
      <c r="DU199" s="178"/>
      <c r="DV199" s="178"/>
      <c r="DW199" s="178"/>
      <c r="DX199" s="178"/>
      <c r="DY199" s="178"/>
      <c r="DZ199" s="178"/>
      <c r="EA199" s="178"/>
      <c r="EB199" s="178"/>
      <c r="EC199" s="178"/>
      <c r="ED199" s="178"/>
    </row>
    <row r="200" spans="1:134">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8"/>
    </row>
    <row r="201" spans="1:134">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c r="CV201" s="178"/>
      <c r="CW201" s="178"/>
      <c r="CX201" s="178"/>
      <c r="CY201" s="178"/>
      <c r="CZ201" s="178"/>
      <c r="DA201" s="178"/>
      <c r="DB201" s="178"/>
      <c r="DC201" s="178"/>
      <c r="DD201" s="178"/>
      <c r="DE201" s="178"/>
      <c r="DF201" s="178"/>
      <c r="DG201" s="178"/>
      <c r="DH201" s="178"/>
      <c r="DI201" s="178"/>
      <c r="DJ201" s="178"/>
      <c r="DK201" s="178"/>
      <c r="DL201" s="178"/>
      <c r="DM201" s="178"/>
      <c r="DN201" s="178"/>
      <c r="DO201" s="178"/>
      <c r="DP201" s="178"/>
      <c r="DQ201" s="178"/>
      <c r="DR201" s="178"/>
      <c r="DS201" s="178"/>
      <c r="DT201" s="178"/>
      <c r="DU201" s="178"/>
      <c r="DV201" s="178"/>
      <c r="DW201" s="178"/>
      <c r="DX201" s="178"/>
      <c r="DY201" s="178"/>
      <c r="DZ201" s="178"/>
      <c r="EA201" s="178"/>
      <c r="EB201" s="178"/>
      <c r="EC201" s="178"/>
      <c r="ED201" s="178"/>
    </row>
    <row r="202" spans="1:134">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row>
    <row r="203" spans="1:134">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78"/>
      <c r="CW203" s="178"/>
      <c r="CX203" s="178"/>
      <c r="CY203" s="178"/>
      <c r="CZ203" s="178"/>
      <c r="DA203" s="178"/>
      <c r="DB203" s="178"/>
      <c r="DC203" s="178"/>
      <c r="DD203" s="178"/>
      <c r="DE203" s="178"/>
      <c r="DF203" s="178"/>
      <c r="DG203" s="178"/>
      <c r="DH203" s="178"/>
      <c r="DI203" s="178"/>
      <c r="DJ203" s="178"/>
      <c r="DK203" s="178"/>
      <c r="DL203" s="178"/>
      <c r="DM203" s="178"/>
      <c r="DN203" s="178"/>
      <c r="DO203" s="178"/>
      <c r="DP203" s="178"/>
      <c r="DQ203" s="178"/>
      <c r="DR203" s="178"/>
      <c r="DS203" s="178"/>
      <c r="DT203" s="178"/>
      <c r="DU203" s="178"/>
      <c r="DV203" s="178"/>
      <c r="DW203" s="178"/>
      <c r="DX203" s="178"/>
      <c r="DY203" s="178"/>
      <c r="DZ203" s="178"/>
      <c r="EA203" s="178"/>
      <c r="EB203" s="178"/>
      <c r="EC203" s="178"/>
      <c r="ED203" s="178"/>
    </row>
    <row r="204" spans="1:134">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8"/>
    </row>
    <row r="205" spans="1:134">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c r="CV205" s="178"/>
      <c r="CW205" s="178"/>
      <c r="CX205" s="178"/>
      <c r="CY205" s="178"/>
      <c r="CZ205" s="178"/>
      <c r="DA205" s="178"/>
      <c r="DB205" s="178"/>
      <c r="DC205" s="178"/>
      <c r="DD205" s="178"/>
      <c r="DE205" s="178"/>
      <c r="DF205" s="178"/>
      <c r="DG205" s="178"/>
      <c r="DH205" s="178"/>
      <c r="DI205" s="178"/>
      <c r="DJ205" s="178"/>
      <c r="DK205" s="178"/>
      <c r="DL205" s="178"/>
      <c r="DM205" s="178"/>
      <c r="DN205" s="178"/>
      <c r="DO205" s="178"/>
      <c r="DP205" s="178"/>
      <c r="DQ205" s="178"/>
      <c r="DR205" s="178"/>
      <c r="DS205" s="178"/>
      <c r="DT205" s="178"/>
      <c r="DU205" s="178"/>
      <c r="DV205" s="178"/>
      <c r="DW205" s="178"/>
      <c r="DX205" s="178"/>
      <c r="DY205" s="178"/>
      <c r="DZ205" s="178"/>
      <c r="EA205" s="178"/>
      <c r="EB205" s="178"/>
      <c r="EC205" s="178"/>
      <c r="ED205" s="178"/>
    </row>
    <row r="206" spans="1:134">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c r="CV206" s="178"/>
      <c r="CW206" s="178"/>
      <c r="CX206" s="178"/>
      <c r="CY206" s="178"/>
      <c r="CZ206" s="178"/>
      <c r="DA206" s="178"/>
      <c r="DB206" s="178"/>
      <c r="DC206" s="178"/>
      <c r="DD206" s="178"/>
      <c r="DE206" s="178"/>
      <c r="DF206" s="178"/>
      <c r="DG206" s="178"/>
      <c r="DH206" s="178"/>
      <c r="DI206" s="178"/>
      <c r="DJ206" s="178"/>
      <c r="DK206" s="178"/>
      <c r="DL206" s="178"/>
      <c r="DM206" s="178"/>
      <c r="DN206" s="178"/>
      <c r="DO206" s="178"/>
      <c r="DP206" s="178"/>
      <c r="DQ206" s="178"/>
      <c r="DR206" s="178"/>
      <c r="DS206" s="178"/>
      <c r="DT206" s="178"/>
      <c r="DU206" s="178"/>
      <c r="DV206" s="178"/>
      <c r="DW206" s="178"/>
      <c r="DX206" s="178"/>
      <c r="DY206" s="178"/>
      <c r="DZ206" s="178"/>
      <c r="EA206" s="178"/>
      <c r="EB206" s="178"/>
      <c r="EC206" s="178"/>
      <c r="ED206" s="178"/>
    </row>
    <row r="207" spans="1:134">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row>
    <row r="208" spans="1:134">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8"/>
    </row>
    <row r="209" spans="1:134">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c r="CV209" s="178"/>
      <c r="CW209" s="178"/>
      <c r="CX209" s="178"/>
      <c r="CY209" s="178"/>
      <c r="CZ209" s="178"/>
      <c r="DA209" s="178"/>
      <c r="DB209" s="178"/>
      <c r="DC209" s="178"/>
      <c r="DD209" s="178"/>
      <c r="DE209" s="178"/>
      <c r="DF209" s="178"/>
      <c r="DG209" s="178"/>
      <c r="DH209" s="178"/>
      <c r="DI209" s="178"/>
      <c r="DJ209" s="178"/>
      <c r="DK209" s="178"/>
      <c r="DL209" s="178"/>
      <c r="DM209" s="178"/>
      <c r="DN209" s="178"/>
      <c r="DO209" s="178"/>
      <c r="DP209" s="178"/>
      <c r="DQ209" s="178"/>
      <c r="DR209" s="178"/>
      <c r="DS209" s="178"/>
      <c r="DT209" s="178"/>
      <c r="DU209" s="178"/>
      <c r="DV209" s="178"/>
      <c r="DW209" s="178"/>
      <c r="DX209" s="178"/>
      <c r="DY209" s="178"/>
      <c r="DZ209" s="178"/>
      <c r="EA209" s="178"/>
      <c r="EB209" s="178"/>
      <c r="EC209" s="178"/>
      <c r="ED209" s="178"/>
    </row>
    <row r="210" spans="1:134">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row>
    <row r="211" spans="1:134">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c r="CV211" s="178"/>
      <c r="CW211" s="178"/>
      <c r="CX211" s="178"/>
      <c r="CY211" s="178"/>
      <c r="CZ211" s="178"/>
      <c r="DA211" s="178"/>
      <c r="DB211" s="178"/>
      <c r="DC211" s="178"/>
      <c r="DD211" s="178"/>
      <c r="DE211" s="178"/>
      <c r="DF211" s="178"/>
      <c r="DG211" s="178"/>
      <c r="DH211" s="178"/>
      <c r="DI211" s="178"/>
      <c r="DJ211" s="178"/>
      <c r="DK211" s="178"/>
      <c r="DL211" s="178"/>
      <c r="DM211" s="178"/>
      <c r="DN211" s="178"/>
      <c r="DO211" s="178"/>
      <c r="DP211" s="178"/>
      <c r="DQ211" s="178"/>
      <c r="DR211" s="178"/>
      <c r="DS211" s="178"/>
      <c r="DT211" s="178"/>
      <c r="DU211" s="178"/>
      <c r="DV211" s="178"/>
      <c r="DW211" s="178"/>
      <c r="DX211" s="178"/>
      <c r="DY211" s="178"/>
      <c r="DZ211" s="178"/>
      <c r="EA211" s="178"/>
      <c r="EB211" s="178"/>
      <c r="EC211" s="178"/>
      <c r="ED211" s="178"/>
    </row>
    <row r="212" spans="1:134">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8"/>
    </row>
    <row r="213" spans="1:134">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row>
    <row r="214" spans="1:134">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c r="CV214" s="178"/>
      <c r="CW214" s="178"/>
      <c r="CX214" s="178"/>
      <c r="CY214" s="178"/>
      <c r="CZ214" s="178"/>
      <c r="DA214" s="178"/>
      <c r="DB214" s="178"/>
      <c r="DC214" s="178"/>
      <c r="DD214" s="178"/>
      <c r="DE214" s="178"/>
      <c r="DF214" s="178"/>
      <c r="DG214" s="178"/>
      <c r="DH214" s="178"/>
      <c r="DI214" s="178"/>
      <c r="DJ214" s="178"/>
      <c r="DK214" s="178"/>
      <c r="DL214" s="178"/>
      <c r="DM214" s="178"/>
      <c r="DN214" s="178"/>
      <c r="DO214" s="178"/>
      <c r="DP214" s="178"/>
      <c r="DQ214" s="178"/>
      <c r="DR214" s="178"/>
      <c r="DS214" s="178"/>
      <c r="DT214" s="178"/>
      <c r="DU214" s="178"/>
      <c r="DV214" s="178"/>
      <c r="DW214" s="178"/>
      <c r="DX214" s="178"/>
      <c r="DY214" s="178"/>
      <c r="DZ214" s="178"/>
      <c r="EA214" s="178"/>
      <c r="EB214" s="178"/>
      <c r="EC214" s="178"/>
      <c r="ED214" s="178"/>
    </row>
    <row r="215" spans="1:134">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178"/>
      <c r="DT215" s="178"/>
      <c r="DU215" s="178"/>
      <c r="DV215" s="178"/>
      <c r="DW215" s="178"/>
      <c r="DX215" s="178"/>
      <c r="DY215" s="178"/>
      <c r="DZ215" s="178"/>
      <c r="EA215" s="178"/>
      <c r="EB215" s="178"/>
      <c r="EC215" s="178"/>
      <c r="ED215" s="178"/>
    </row>
    <row r="216" spans="1:134">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8"/>
    </row>
    <row r="217" spans="1:134">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row>
    <row r="218" spans="1:134">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c r="CV218" s="178"/>
      <c r="CW218" s="178"/>
      <c r="CX218" s="178"/>
      <c r="CY218" s="178"/>
      <c r="CZ218" s="178"/>
      <c r="DA218" s="178"/>
      <c r="DB218" s="178"/>
      <c r="DC218" s="178"/>
      <c r="DD218" s="178"/>
      <c r="DE218" s="178"/>
      <c r="DF218" s="178"/>
      <c r="DG218" s="178"/>
      <c r="DH218" s="178"/>
      <c r="DI218" s="178"/>
      <c r="DJ218" s="178"/>
      <c r="DK218" s="178"/>
      <c r="DL218" s="178"/>
      <c r="DM218" s="178"/>
      <c r="DN218" s="178"/>
      <c r="DO218" s="178"/>
      <c r="DP218" s="178"/>
      <c r="DQ218" s="178"/>
      <c r="DR218" s="178"/>
      <c r="DS218" s="178"/>
      <c r="DT218" s="178"/>
      <c r="DU218" s="178"/>
      <c r="DV218" s="178"/>
      <c r="DW218" s="178"/>
      <c r="DX218" s="178"/>
      <c r="DY218" s="178"/>
      <c r="DZ218" s="178"/>
      <c r="EA218" s="178"/>
      <c r="EB218" s="178"/>
      <c r="EC218" s="178"/>
      <c r="ED218" s="178"/>
    </row>
    <row r="219" spans="1:134">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c r="CV219" s="178"/>
      <c r="CW219" s="178"/>
      <c r="CX219" s="178"/>
      <c r="CY219" s="178"/>
      <c r="CZ219" s="178"/>
      <c r="DA219" s="178"/>
      <c r="DB219" s="178"/>
      <c r="DC219" s="178"/>
      <c r="DD219" s="178"/>
      <c r="DE219" s="178"/>
      <c r="DF219" s="178"/>
      <c r="DG219" s="178"/>
      <c r="DH219" s="178"/>
      <c r="DI219" s="178"/>
      <c r="DJ219" s="178"/>
      <c r="DK219" s="178"/>
      <c r="DL219" s="178"/>
      <c r="DM219" s="178"/>
      <c r="DN219" s="178"/>
      <c r="DO219" s="178"/>
      <c r="DP219" s="178"/>
      <c r="DQ219" s="178"/>
      <c r="DR219" s="178"/>
      <c r="DS219" s="178"/>
      <c r="DT219" s="178"/>
      <c r="DU219" s="178"/>
      <c r="DV219" s="178"/>
      <c r="DW219" s="178"/>
      <c r="DX219" s="178"/>
      <c r="DY219" s="178"/>
      <c r="DZ219" s="178"/>
      <c r="EA219" s="178"/>
      <c r="EB219" s="178"/>
      <c r="EC219" s="178"/>
      <c r="ED219" s="178"/>
    </row>
    <row r="220" spans="1:134">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8"/>
    </row>
    <row r="221" spans="1:134">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c r="CV221" s="178"/>
      <c r="CW221" s="178"/>
      <c r="CX221" s="178"/>
      <c r="CY221" s="178"/>
      <c r="CZ221" s="178"/>
      <c r="DA221" s="178"/>
      <c r="DB221" s="178"/>
      <c r="DC221" s="178"/>
      <c r="DD221" s="178"/>
      <c r="DE221" s="178"/>
      <c r="DF221" s="178"/>
      <c r="DG221" s="178"/>
      <c r="DH221" s="178"/>
      <c r="DI221" s="178"/>
      <c r="DJ221" s="178"/>
      <c r="DK221" s="178"/>
      <c r="DL221" s="178"/>
      <c r="DM221" s="178"/>
      <c r="DN221" s="178"/>
      <c r="DO221" s="178"/>
      <c r="DP221" s="178"/>
      <c r="DQ221" s="178"/>
      <c r="DR221" s="178"/>
      <c r="DS221" s="178"/>
      <c r="DT221" s="178"/>
      <c r="DU221" s="178"/>
      <c r="DV221" s="178"/>
      <c r="DW221" s="178"/>
      <c r="DX221" s="178"/>
      <c r="DY221" s="178"/>
      <c r="DZ221" s="178"/>
      <c r="EA221" s="178"/>
      <c r="EB221" s="178"/>
      <c r="EC221" s="178"/>
      <c r="ED221" s="178"/>
    </row>
    <row r="222" spans="1:134">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c r="CV222" s="178"/>
      <c r="CW222" s="178"/>
      <c r="CX222" s="178"/>
      <c r="CY222" s="178"/>
      <c r="CZ222" s="178"/>
      <c r="DA222" s="178"/>
      <c r="DB222" s="178"/>
      <c r="DC222" s="178"/>
      <c r="DD222" s="178"/>
      <c r="DE222" s="178"/>
      <c r="DF222" s="178"/>
      <c r="DG222" s="178"/>
      <c r="DH222" s="178"/>
      <c r="DI222" s="178"/>
      <c r="DJ222" s="178"/>
      <c r="DK222" s="178"/>
      <c r="DL222" s="178"/>
      <c r="DM222" s="178"/>
      <c r="DN222" s="178"/>
      <c r="DO222" s="178"/>
      <c r="DP222" s="178"/>
      <c r="DQ222" s="178"/>
      <c r="DR222" s="178"/>
      <c r="DS222" s="178"/>
      <c r="DT222" s="178"/>
      <c r="DU222" s="178"/>
      <c r="DV222" s="178"/>
      <c r="DW222" s="178"/>
      <c r="DX222" s="178"/>
      <c r="DY222" s="178"/>
      <c r="DZ222" s="178"/>
      <c r="EA222" s="178"/>
      <c r="EB222" s="178"/>
      <c r="EC222" s="178"/>
      <c r="ED222" s="178"/>
    </row>
    <row r="223" spans="1:134">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c r="CV223" s="178"/>
      <c r="CW223" s="178"/>
      <c r="CX223" s="178"/>
      <c r="CY223" s="178"/>
      <c r="CZ223" s="178"/>
      <c r="DA223" s="178"/>
      <c r="DB223" s="178"/>
      <c r="DC223" s="178"/>
      <c r="DD223" s="178"/>
      <c r="DE223" s="178"/>
      <c r="DF223" s="178"/>
      <c r="DG223" s="178"/>
      <c r="DH223" s="178"/>
      <c r="DI223" s="178"/>
      <c r="DJ223" s="178"/>
      <c r="DK223" s="178"/>
      <c r="DL223" s="178"/>
      <c r="DM223" s="178"/>
      <c r="DN223" s="178"/>
      <c r="DO223" s="178"/>
      <c r="DP223" s="178"/>
      <c r="DQ223" s="178"/>
      <c r="DR223" s="178"/>
      <c r="DS223" s="178"/>
      <c r="DT223" s="178"/>
      <c r="DU223" s="178"/>
      <c r="DV223" s="178"/>
      <c r="DW223" s="178"/>
      <c r="DX223" s="178"/>
      <c r="DY223" s="178"/>
      <c r="DZ223" s="178"/>
      <c r="EA223" s="178"/>
      <c r="EB223" s="178"/>
      <c r="EC223" s="178"/>
      <c r="ED223" s="178"/>
    </row>
    <row r="224" spans="1:134">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c r="DE224" s="178"/>
      <c r="DF224" s="178"/>
      <c r="DG224" s="178"/>
      <c r="DH224" s="178"/>
      <c r="DI224" s="178"/>
      <c r="DJ224" s="178"/>
      <c r="DK224" s="178"/>
      <c r="DL224" s="178"/>
      <c r="DM224" s="178"/>
      <c r="DN224" s="178"/>
      <c r="DO224" s="178"/>
      <c r="DP224" s="178"/>
      <c r="DQ224" s="178"/>
      <c r="DR224" s="178"/>
      <c r="DS224" s="178"/>
      <c r="DT224" s="178"/>
      <c r="DU224" s="178"/>
      <c r="DV224" s="178"/>
      <c r="DW224" s="178"/>
      <c r="DX224" s="178"/>
      <c r="DY224" s="178"/>
      <c r="DZ224" s="178"/>
      <c r="EA224" s="178"/>
      <c r="EB224" s="178"/>
      <c r="EC224" s="178"/>
      <c r="ED224" s="178"/>
    </row>
    <row r="225" spans="1:134">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c r="CV225" s="178"/>
      <c r="CW225" s="178"/>
      <c r="CX225" s="178"/>
      <c r="CY225" s="178"/>
      <c r="CZ225" s="178"/>
      <c r="DA225" s="178"/>
      <c r="DB225" s="178"/>
      <c r="DC225" s="178"/>
      <c r="DD225" s="178"/>
      <c r="DE225" s="178"/>
      <c r="DF225" s="178"/>
      <c r="DG225" s="178"/>
      <c r="DH225" s="178"/>
      <c r="DI225" s="178"/>
      <c r="DJ225" s="178"/>
      <c r="DK225" s="178"/>
      <c r="DL225" s="178"/>
      <c r="DM225" s="178"/>
      <c r="DN225" s="178"/>
      <c r="DO225" s="178"/>
      <c r="DP225" s="178"/>
      <c r="DQ225" s="178"/>
      <c r="DR225" s="178"/>
      <c r="DS225" s="178"/>
      <c r="DT225" s="178"/>
      <c r="DU225" s="178"/>
      <c r="DV225" s="178"/>
      <c r="DW225" s="178"/>
      <c r="DX225" s="178"/>
      <c r="DY225" s="178"/>
      <c r="DZ225" s="178"/>
      <c r="EA225" s="178"/>
      <c r="EB225" s="178"/>
      <c r="EC225" s="178"/>
      <c r="ED225" s="178"/>
    </row>
    <row r="226" spans="1:134">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c r="CV226" s="178"/>
      <c r="CW226" s="178"/>
      <c r="CX226" s="178"/>
      <c r="CY226" s="178"/>
      <c r="CZ226" s="178"/>
      <c r="DA226" s="178"/>
      <c r="DB226" s="178"/>
      <c r="DC226" s="178"/>
      <c r="DD226" s="178"/>
      <c r="DE226" s="178"/>
      <c r="DF226" s="178"/>
      <c r="DG226" s="178"/>
      <c r="DH226" s="178"/>
      <c r="DI226" s="178"/>
      <c r="DJ226" s="178"/>
      <c r="DK226" s="178"/>
      <c r="DL226" s="178"/>
      <c r="DM226" s="178"/>
      <c r="DN226" s="178"/>
      <c r="DO226" s="178"/>
      <c r="DP226" s="178"/>
      <c r="DQ226" s="178"/>
      <c r="DR226" s="178"/>
      <c r="DS226" s="178"/>
      <c r="DT226" s="178"/>
      <c r="DU226" s="178"/>
      <c r="DV226" s="178"/>
      <c r="DW226" s="178"/>
      <c r="DX226" s="178"/>
      <c r="DY226" s="178"/>
      <c r="DZ226" s="178"/>
      <c r="EA226" s="178"/>
      <c r="EB226" s="178"/>
      <c r="EC226" s="178"/>
      <c r="ED226" s="178"/>
    </row>
    <row r="227" spans="1:134">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c r="CV227" s="178"/>
      <c r="CW227" s="178"/>
      <c r="CX227" s="178"/>
      <c r="CY227" s="178"/>
      <c r="CZ227" s="178"/>
      <c r="DA227" s="178"/>
      <c r="DB227" s="178"/>
      <c r="DC227" s="178"/>
      <c r="DD227" s="178"/>
      <c r="DE227" s="178"/>
      <c r="DF227" s="178"/>
      <c r="DG227" s="178"/>
      <c r="DH227" s="178"/>
      <c r="DI227" s="178"/>
      <c r="DJ227" s="178"/>
      <c r="DK227" s="178"/>
      <c r="DL227" s="178"/>
      <c r="DM227" s="178"/>
      <c r="DN227" s="178"/>
      <c r="DO227" s="178"/>
      <c r="DP227" s="178"/>
      <c r="DQ227" s="178"/>
      <c r="DR227" s="178"/>
      <c r="DS227" s="178"/>
      <c r="DT227" s="178"/>
      <c r="DU227" s="178"/>
      <c r="DV227" s="178"/>
      <c r="DW227" s="178"/>
      <c r="DX227" s="178"/>
      <c r="DY227" s="178"/>
      <c r="DZ227" s="178"/>
      <c r="EA227" s="178"/>
      <c r="EB227" s="178"/>
      <c r="EC227" s="178"/>
      <c r="ED227" s="178"/>
    </row>
    <row r="228" spans="1:134">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8"/>
      <c r="CY228" s="178"/>
      <c r="CZ228" s="178"/>
      <c r="DA228" s="178"/>
      <c r="DB228" s="178"/>
      <c r="DC228" s="178"/>
      <c r="DD228" s="178"/>
      <c r="DE228" s="178"/>
      <c r="DF228" s="178"/>
      <c r="DG228" s="178"/>
      <c r="DH228" s="178"/>
      <c r="DI228" s="178"/>
      <c r="DJ228" s="178"/>
      <c r="DK228" s="178"/>
      <c r="DL228" s="178"/>
      <c r="DM228" s="178"/>
      <c r="DN228" s="178"/>
      <c r="DO228" s="178"/>
      <c r="DP228" s="178"/>
      <c r="DQ228" s="178"/>
      <c r="DR228" s="178"/>
      <c r="DS228" s="178"/>
      <c r="DT228" s="178"/>
      <c r="DU228" s="178"/>
      <c r="DV228" s="178"/>
      <c r="DW228" s="178"/>
      <c r="DX228" s="178"/>
      <c r="DY228" s="178"/>
      <c r="DZ228" s="178"/>
      <c r="EA228" s="178"/>
      <c r="EB228" s="178"/>
      <c r="EC228" s="178"/>
      <c r="ED228" s="178"/>
    </row>
    <row r="229" spans="1:134">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c r="CV229" s="178"/>
      <c r="CW229" s="178"/>
      <c r="CX229" s="178"/>
      <c r="CY229" s="178"/>
      <c r="CZ229" s="178"/>
      <c r="DA229" s="178"/>
      <c r="DB229" s="178"/>
      <c r="DC229" s="178"/>
      <c r="DD229" s="178"/>
      <c r="DE229" s="178"/>
      <c r="DF229" s="178"/>
      <c r="DG229" s="178"/>
      <c r="DH229" s="178"/>
      <c r="DI229" s="178"/>
      <c r="DJ229" s="178"/>
      <c r="DK229" s="178"/>
      <c r="DL229" s="178"/>
      <c r="DM229" s="178"/>
      <c r="DN229" s="178"/>
      <c r="DO229" s="178"/>
      <c r="DP229" s="178"/>
      <c r="DQ229" s="178"/>
      <c r="DR229" s="178"/>
      <c r="DS229" s="178"/>
      <c r="DT229" s="178"/>
      <c r="DU229" s="178"/>
      <c r="DV229" s="178"/>
      <c r="DW229" s="178"/>
      <c r="DX229" s="178"/>
      <c r="DY229" s="178"/>
      <c r="DZ229" s="178"/>
      <c r="EA229" s="178"/>
      <c r="EB229" s="178"/>
      <c r="EC229" s="178"/>
      <c r="ED229" s="178"/>
    </row>
    <row r="230" spans="1:134">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row>
    <row r="231" spans="1:134">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78"/>
      <c r="CW231" s="178"/>
      <c r="CX231" s="178"/>
      <c r="CY231" s="178"/>
      <c r="CZ231" s="178"/>
      <c r="DA231" s="178"/>
      <c r="DB231" s="178"/>
      <c r="DC231" s="178"/>
      <c r="DD231" s="178"/>
      <c r="DE231" s="178"/>
      <c r="DF231" s="178"/>
      <c r="DG231" s="178"/>
      <c r="DH231" s="178"/>
      <c r="DI231" s="178"/>
      <c r="DJ231" s="178"/>
      <c r="DK231" s="178"/>
      <c r="DL231" s="178"/>
      <c r="DM231" s="178"/>
      <c r="DN231" s="178"/>
      <c r="DO231" s="178"/>
      <c r="DP231" s="178"/>
      <c r="DQ231" s="178"/>
      <c r="DR231" s="178"/>
      <c r="DS231" s="178"/>
      <c r="DT231" s="178"/>
      <c r="DU231" s="178"/>
      <c r="DV231" s="178"/>
      <c r="DW231" s="178"/>
      <c r="DX231" s="178"/>
      <c r="DY231" s="178"/>
      <c r="DZ231" s="178"/>
      <c r="EA231" s="178"/>
      <c r="EB231" s="178"/>
      <c r="EC231" s="178"/>
      <c r="ED231" s="178"/>
    </row>
    <row r="232" spans="1:134">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c r="CV232" s="178"/>
      <c r="CW232" s="178"/>
      <c r="CX232" s="178"/>
      <c r="CY232" s="178"/>
      <c r="CZ232" s="178"/>
      <c r="DA232" s="178"/>
      <c r="DB232" s="178"/>
      <c r="DC232" s="178"/>
      <c r="DD232" s="178"/>
      <c r="DE232" s="178"/>
      <c r="DF232" s="178"/>
      <c r="DG232" s="178"/>
      <c r="DH232" s="178"/>
      <c r="DI232" s="178"/>
      <c r="DJ232" s="178"/>
      <c r="DK232" s="178"/>
      <c r="DL232" s="178"/>
      <c r="DM232" s="178"/>
      <c r="DN232" s="178"/>
      <c r="DO232" s="178"/>
      <c r="DP232" s="178"/>
      <c r="DQ232" s="178"/>
      <c r="DR232" s="178"/>
      <c r="DS232" s="178"/>
      <c r="DT232" s="178"/>
      <c r="DU232" s="178"/>
      <c r="DV232" s="178"/>
      <c r="DW232" s="178"/>
      <c r="DX232" s="178"/>
      <c r="DY232" s="178"/>
      <c r="DZ232" s="178"/>
      <c r="EA232" s="178"/>
      <c r="EB232" s="178"/>
      <c r="EC232" s="178"/>
      <c r="ED232" s="178"/>
    </row>
    <row r="233" spans="1:134">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c r="CV233" s="178"/>
      <c r="CW233" s="178"/>
      <c r="CX233" s="178"/>
      <c r="CY233" s="178"/>
      <c r="CZ233" s="178"/>
      <c r="DA233" s="178"/>
      <c r="DB233" s="178"/>
      <c r="DC233" s="178"/>
      <c r="DD233" s="178"/>
      <c r="DE233" s="178"/>
      <c r="DF233" s="178"/>
      <c r="DG233" s="178"/>
      <c r="DH233" s="178"/>
      <c r="DI233" s="178"/>
      <c r="DJ233" s="178"/>
      <c r="DK233" s="178"/>
      <c r="DL233" s="178"/>
      <c r="DM233" s="178"/>
      <c r="DN233" s="178"/>
      <c r="DO233" s="178"/>
      <c r="DP233" s="178"/>
      <c r="DQ233" s="178"/>
      <c r="DR233" s="178"/>
      <c r="DS233" s="178"/>
      <c r="DT233" s="178"/>
      <c r="DU233" s="178"/>
      <c r="DV233" s="178"/>
      <c r="DW233" s="178"/>
      <c r="DX233" s="178"/>
      <c r="DY233" s="178"/>
      <c r="DZ233" s="178"/>
      <c r="EA233" s="178"/>
      <c r="EB233" s="178"/>
      <c r="EC233" s="178"/>
      <c r="ED233" s="178"/>
    </row>
    <row r="234" spans="1:134">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c r="CV234" s="178"/>
      <c r="CW234" s="178"/>
      <c r="CX234" s="178"/>
      <c r="CY234" s="178"/>
      <c r="CZ234" s="178"/>
      <c r="DA234" s="178"/>
      <c r="DB234" s="178"/>
      <c r="DC234" s="178"/>
      <c r="DD234" s="178"/>
      <c r="DE234" s="178"/>
      <c r="DF234" s="178"/>
      <c r="DG234" s="178"/>
      <c r="DH234" s="178"/>
      <c r="DI234" s="178"/>
      <c r="DJ234" s="178"/>
      <c r="DK234" s="178"/>
      <c r="DL234" s="178"/>
      <c r="DM234" s="178"/>
      <c r="DN234" s="178"/>
      <c r="DO234" s="178"/>
      <c r="DP234" s="178"/>
      <c r="DQ234" s="178"/>
      <c r="DR234" s="178"/>
      <c r="DS234" s="178"/>
      <c r="DT234" s="178"/>
      <c r="DU234" s="178"/>
      <c r="DV234" s="178"/>
      <c r="DW234" s="178"/>
      <c r="DX234" s="178"/>
      <c r="DY234" s="178"/>
      <c r="DZ234" s="178"/>
      <c r="EA234" s="178"/>
      <c r="EB234" s="178"/>
      <c r="EC234" s="178"/>
      <c r="ED234" s="178"/>
    </row>
    <row r="235" spans="1:134">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c r="CV235" s="178"/>
      <c r="CW235" s="178"/>
      <c r="CX235" s="178"/>
      <c r="CY235" s="178"/>
      <c r="CZ235" s="178"/>
      <c r="DA235" s="178"/>
      <c r="DB235" s="178"/>
      <c r="DC235" s="178"/>
      <c r="DD235" s="178"/>
      <c r="DE235" s="178"/>
      <c r="DF235" s="178"/>
      <c r="DG235" s="178"/>
      <c r="DH235" s="178"/>
      <c r="DI235" s="178"/>
      <c r="DJ235" s="178"/>
      <c r="DK235" s="178"/>
      <c r="DL235" s="178"/>
      <c r="DM235" s="178"/>
      <c r="DN235" s="178"/>
      <c r="DO235" s="178"/>
      <c r="DP235" s="178"/>
      <c r="DQ235" s="178"/>
      <c r="DR235" s="178"/>
      <c r="DS235" s="178"/>
      <c r="DT235" s="178"/>
      <c r="DU235" s="178"/>
      <c r="DV235" s="178"/>
      <c r="DW235" s="178"/>
      <c r="DX235" s="178"/>
      <c r="DY235" s="178"/>
      <c r="DZ235" s="178"/>
      <c r="EA235" s="178"/>
      <c r="EB235" s="178"/>
      <c r="EC235" s="178"/>
      <c r="ED235" s="178"/>
    </row>
    <row r="236" spans="1:134">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row>
    <row r="237" spans="1:134">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row>
    <row r="238" spans="1:134">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row>
    <row r="239" spans="1:134">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row>
    <row r="240" spans="1:134">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row>
    <row r="241" spans="1:134">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row>
    <row r="242" spans="1:134">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row>
    <row r="243" spans="1:134">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row>
    <row r="244" spans="1:134">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row>
    <row r="245" spans="1:134">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row>
    <row r="246" spans="1:134">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c r="CV246" s="178"/>
      <c r="CW246" s="178"/>
      <c r="CX246" s="178"/>
      <c r="CY246" s="178"/>
      <c r="CZ246" s="178"/>
      <c r="DA246" s="178"/>
      <c r="DB246" s="178"/>
      <c r="DC246" s="178"/>
      <c r="DD246" s="178"/>
      <c r="DE246" s="178"/>
      <c r="DF246" s="178"/>
      <c r="DG246" s="178"/>
      <c r="DH246" s="178"/>
      <c r="DI246" s="178"/>
      <c r="DJ246" s="178"/>
      <c r="DK246" s="178"/>
      <c r="DL246" s="178"/>
      <c r="DM246" s="178"/>
      <c r="DN246" s="178"/>
      <c r="DO246" s="178"/>
      <c r="DP246" s="178"/>
      <c r="DQ246" s="178"/>
      <c r="DR246" s="178"/>
      <c r="DS246" s="178"/>
      <c r="DT246" s="178"/>
      <c r="DU246" s="178"/>
      <c r="DV246" s="178"/>
      <c r="DW246" s="178"/>
      <c r="DX246" s="178"/>
      <c r="DY246" s="178"/>
      <c r="DZ246" s="178"/>
      <c r="EA246" s="178"/>
      <c r="EB246" s="178"/>
      <c r="EC246" s="178"/>
      <c r="ED246" s="178"/>
    </row>
    <row r="247" spans="1:134">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c r="CV247" s="178"/>
      <c r="CW247" s="178"/>
      <c r="CX247" s="178"/>
      <c r="CY247" s="178"/>
      <c r="CZ247" s="178"/>
      <c r="DA247" s="178"/>
      <c r="DB247" s="178"/>
      <c r="DC247" s="178"/>
      <c r="DD247" s="178"/>
      <c r="DE247" s="178"/>
      <c r="DF247" s="178"/>
      <c r="DG247" s="178"/>
      <c r="DH247" s="178"/>
      <c r="DI247" s="178"/>
      <c r="DJ247" s="178"/>
      <c r="DK247" s="178"/>
      <c r="DL247" s="178"/>
      <c r="DM247" s="178"/>
      <c r="DN247" s="178"/>
      <c r="DO247" s="178"/>
      <c r="DP247" s="178"/>
      <c r="DQ247" s="178"/>
      <c r="DR247" s="178"/>
      <c r="DS247" s="178"/>
      <c r="DT247" s="178"/>
      <c r="DU247" s="178"/>
      <c r="DV247" s="178"/>
      <c r="DW247" s="178"/>
      <c r="DX247" s="178"/>
      <c r="DY247" s="178"/>
      <c r="DZ247" s="178"/>
      <c r="EA247" s="178"/>
      <c r="EB247" s="178"/>
      <c r="EC247" s="178"/>
      <c r="ED247" s="178"/>
    </row>
    <row r="248" spans="1:134">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c r="CV248" s="178"/>
      <c r="CW248" s="178"/>
      <c r="CX248" s="178"/>
      <c r="CY248" s="178"/>
      <c r="CZ248" s="178"/>
      <c r="DA248" s="178"/>
      <c r="DB248" s="178"/>
      <c r="DC248" s="178"/>
      <c r="DD248" s="178"/>
      <c r="DE248" s="178"/>
      <c r="DF248" s="178"/>
      <c r="DG248" s="178"/>
      <c r="DH248" s="178"/>
      <c r="DI248" s="178"/>
      <c r="DJ248" s="178"/>
      <c r="DK248" s="178"/>
      <c r="DL248" s="178"/>
      <c r="DM248" s="178"/>
      <c r="DN248" s="178"/>
      <c r="DO248" s="178"/>
      <c r="DP248" s="178"/>
      <c r="DQ248" s="178"/>
      <c r="DR248" s="178"/>
      <c r="DS248" s="178"/>
      <c r="DT248" s="178"/>
      <c r="DU248" s="178"/>
      <c r="DV248" s="178"/>
      <c r="DW248" s="178"/>
      <c r="DX248" s="178"/>
      <c r="DY248" s="178"/>
      <c r="DZ248" s="178"/>
      <c r="EA248" s="178"/>
      <c r="EB248" s="178"/>
      <c r="EC248" s="178"/>
      <c r="ED248" s="178"/>
    </row>
    <row r="249" spans="1:134">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c r="DE249" s="178"/>
      <c r="DF249" s="178"/>
      <c r="DG249" s="178"/>
      <c r="DH249" s="178"/>
      <c r="DI249" s="178"/>
      <c r="DJ249" s="178"/>
      <c r="DK249" s="178"/>
      <c r="DL249" s="178"/>
      <c r="DM249" s="178"/>
      <c r="DN249" s="178"/>
      <c r="DO249" s="178"/>
      <c r="DP249" s="178"/>
      <c r="DQ249" s="178"/>
      <c r="DR249" s="178"/>
      <c r="DS249" s="178"/>
      <c r="DT249" s="178"/>
      <c r="DU249" s="178"/>
      <c r="DV249" s="178"/>
      <c r="DW249" s="178"/>
      <c r="DX249" s="178"/>
      <c r="DY249" s="178"/>
      <c r="DZ249" s="178"/>
      <c r="EA249" s="178"/>
      <c r="EB249" s="178"/>
      <c r="EC249" s="178"/>
      <c r="ED249" s="178"/>
    </row>
    <row r="250" spans="1:134">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c r="CV250" s="178"/>
      <c r="CW250" s="178"/>
      <c r="CX250" s="178"/>
      <c r="CY250" s="178"/>
      <c r="CZ250" s="178"/>
      <c r="DA250" s="178"/>
      <c r="DB250" s="178"/>
      <c r="DC250" s="178"/>
      <c r="DD250" s="178"/>
      <c r="DE250" s="178"/>
      <c r="DF250" s="178"/>
      <c r="DG250" s="178"/>
      <c r="DH250" s="178"/>
      <c r="DI250" s="178"/>
      <c r="DJ250" s="178"/>
      <c r="DK250" s="178"/>
      <c r="DL250" s="178"/>
      <c r="DM250" s="178"/>
      <c r="DN250" s="178"/>
      <c r="DO250" s="178"/>
      <c r="DP250" s="178"/>
      <c r="DQ250" s="178"/>
      <c r="DR250" s="178"/>
      <c r="DS250" s="178"/>
      <c r="DT250" s="178"/>
      <c r="DU250" s="178"/>
      <c r="DV250" s="178"/>
      <c r="DW250" s="178"/>
      <c r="DX250" s="178"/>
      <c r="DY250" s="178"/>
      <c r="DZ250" s="178"/>
      <c r="EA250" s="178"/>
      <c r="EB250" s="178"/>
      <c r="EC250" s="178"/>
      <c r="ED250" s="178"/>
    </row>
    <row r="251" spans="1:134">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c r="CV251" s="178"/>
      <c r="CW251" s="178"/>
      <c r="CX251" s="178"/>
      <c r="CY251" s="178"/>
      <c r="CZ251" s="178"/>
      <c r="DA251" s="178"/>
      <c r="DB251" s="178"/>
      <c r="DC251" s="178"/>
      <c r="DD251" s="178"/>
      <c r="DE251" s="178"/>
      <c r="DF251" s="178"/>
      <c r="DG251" s="178"/>
      <c r="DH251" s="178"/>
      <c r="DI251" s="178"/>
      <c r="DJ251" s="178"/>
      <c r="DK251" s="178"/>
      <c r="DL251" s="178"/>
      <c r="DM251" s="178"/>
      <c r="DN251" s="178"/>
      <c r="DO251" s="178"/>
      <c r="DP251" s="178"/>
      <c r="DQ251" s="178"/>
      <c r="DR251" s="178"/>
      <c r="DS251" s="178"/>
      <c r="DT251" s="178"/>
      <c r="DU251" s="178"/>
      <c r="DV251" s="178"/>
      <c r="DW251" s="178"/>
      <c r="DX251" s="178"/>
      <c r="DY251" s="178"/>
      <c r="DZ251" s="178"/>
      <c r="EA251" s="178"/>
      <c r="EB251" s="178"/>
      <c r="EC251" s="178"/>
      <c r="ED251" s="178"/>
    </row>
    <row r="252" spans="1:134">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c r="CV252" s="178"/>
      <c r="CW252" s="178"/>
      <c r="CX252" s="178"/>
      <c r="CY252" s="178"/>
      <c r="CZ252" s="178"/>
      <c r="DA252" s="178"/>
      <c r="DB252" s="178"/>
      <c r="DC252" s="178"/>
      <c r="DD252" s="178"/>
      <c r="DE252" s="178"/>
      <c r="DF252" s="178"/>
      <c r="DG252" s="178"/>
      <c r="DH252" s="178"/>
      <c r="DI252" s="178"/>
      <c r="DJ252" s="178"/>
      <c r="DK252" s="178"/>
      <c r="DL252" s="178"/>
      <c r="DM252" s="178"/>
      <c r="DN252" s="178"/>
      <c r="DO252" s="178"/>
      <c r="DP252" s="178"/>
      <c r="DQ252" s="178"/>
      <c r="DR252" s="178"/>
      <c r="DS252" s="178"/>
      <c r="DT252" s="178"/>
      <c r="DU252" s="178"/>
      <c r="DV252" s="178"/>
      <c r="DW252" s="178"/>
      <c r="DX252" s="178"/>
      <c r="DY252" s="178"/>
      <c r="DZ252" s="178"/>
      <c r="EA252" s="178"/>
      <c r="EB252" s="178"/>
      <c r="EC252" s="178"/>
      <c r="ED252" s="178"/>
    </row>
    <row r="253" spans="1:134">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c r="CV253" s="178"/>
      <c r="CW253" s="178"/>
      <c r="CX253" s="178"/>
      <c r="CY253" s="178"/>
      <c r="CZ253" s="178"/>
      <c r="DA253" s="178"/>
      <c r="DB253" s="178"/>
      <c r="DC253" s="178"/>
      <c r="DD253" s="178"/>
      <c r="DE253" s="178"/>
      <c r="DF253" s="178"/>
      <c r="DG253" s="178"/>
      <c r="DH253" s="178"/>
      <c r="DI253" s="178"/>
      <c r="DJ253" s="178"/>
      <c r="DK253" s="178"/>
      <c r="DL253" s="178"/>
      <c r="DM253" s="178"/>
      <c r="DN253" s="178"/>
      <c r="DO253" s="178"/>
      <c r="DP253" s="178"/>
      <c r="DQ253" s="178"/>
      <c r="DR253" s="178"/>
      <c r="DS253" s="178"/>
      <c r="DT253" s="178"/>
      <c r="DU253" s="178"/>
      <c r="DV253" s="178"/>
      <c r="DW253" s="178"/>
      <c r="DX253" s="178"/>
      <c r="DY253" s="178"/>
      <c r="DZ253" s="178"/>
      <c r="EA253" s="178"/>
      <c r="EB253" s="178"/>
      <c r="EC253" s="178"/>
      <c r="ED253" s="178"/>
    </row>
    <row r="254" spans="1:134">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c r="CV254" s="178"/>
      <c r="CW254" s="178"/>
      <c r="CX254" s="178"/>
      <c r="CY254" s="178"/>
      <c r="CZ254" s="178"/>
      <c r="DA254" s="178"/>
      <c r="DB254" s="178"/>
      <c r="DC254" s="178"/>
      <c r="DD254" s="178"/>
      <c r="DE254" s="178"/>
      <c r="DF254" s="178"/>
      <c r="DG254" s="178"/>
      <c r="DH254" s="178"/>
      <c r="DI254" s="178"/>
      <c r="DJ254" s="178"/>
      <c r="DK254" s="178"/>
      <c r="DL254" s="178"/>
      <c r="DM254" s="178"/>
      <c r="DN254" s="178"/>
      <c r="DO254" s="178"/>
      <c r="DP254" s="178"/>
      <c r="DQ254" s="178"/>
      <c r="DR254" s="178"/>
      <c r="DS254" s="178"/>
      <c r="DT254" s="178"/>
      <c r="DU254" s="178"/>
      <c r="DV254" s="178"/>
      <c r="DW254" s="178"/>
      <c r="DX254" s="178"/>
      <c r="DY254" s="178"/>
      <c r="DZ254" s="178"/>
      <c r="EA254" s="178"/>
      <c r="EB254" s="178"/>
      <c r="EC254" s="178"/>
      <c r="ED254" s="178"/>
    </row>
    <row r="255" spans="1:134">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c r="CV255" s="178"/>
      <c r="CW255" s="178"/>
      <c r="CX255" s="178"/>
      <c r="CY255" s="178"/>
      <c r="CZ255" s="178"/>
      <c r="DA255" s="178"/>
      <c r="DB255" s="178"/>
      <c r="DC255" s="178"/>
      <c r="DD255" s="178"/>
      <c r="DE255" s="178"/>
      <c r="DF255" s="178"/>
      <c r="DG255" s="178"/>
      <c r="DH255" s="178"/>
      <c r="DI255" s="178"/>
      <c r="DJ255" s="178"/>
      <c r="DK255" s="178"/>
      <c r="DL255" s="178"/>
      <c r="DM255" s="178"/>
      <c r="DN255" s="178"/>
      <c r="DO255" s="178"/>
      <c r="DP255" s="178"/>
      <c r="DQ255" s="178"/>
      <c r="DR255" s="178"/>
      <c r="DS255" s="178"/>
      <c r="DT255" s="178"/>
      <c r="DU255" s="178"/>
      <c r="DV255" s="178"/>
      <c r="DW255" s="178"/>
      <c r="DX255" s="178"/>
      <c r="DY255" s="178"/>
      <c r="DZ255" s="178"/>
      <c r="EA255" s="178"/>
      <c r="EB255" s="178"/>
      <c r="EC255" s="178"/>
      <c r="ED255" s="178"/>
    </row>
    <row r="256" spans="1:134">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c r="CV256" s="178"/>
      <c r="CW256" s="178"/>
      <c r="CX256" s="178"/>
      <c r="CY256" s="178"/>
      <c r="CZ256" s="178"/>
      <c r="DA256" s="178"/>
      <c r="DB256" s="178"/>
      <c r="DC256" s="178"/>
      <c r="DD256" s="178"/>
      <c r="DE256" s="178"/>
      <c r="DF256" s="178"/>
      <c r="DG256" s="178"/>
      <c r="DH256" s="178"/>
      <c r="DI256" s="178"/>
      <c r="DJ256" s="178"/>
      <c r="DK256" s="178"/>
      <c r="DL256" s="178"/>
      <c r="DM256" s="178"/>
      <c r="DN256" s="178"/>
      <c r="DO256" s="178"/>
      <c r="DP256" s="178"/>
      <c r="DQ256" s="178"/>
      <c r="DR256" s="178"/>
      <c r="DS256" s="178"/>
      <c r="DT256" s="178"/>
      <c r="DU256" s="178"/>
      <c r="DV256" s="178"/>
      <c r="DW256" s="178"/>
      <c r="DX256" s="178"/>
      <c r="DY256" s="178"/>
      <c r="DZ256" s="178"/>
      <c r="EA256" s="178"/>
      <c r="EB256" s="178"/>
      <c r="EC256" s="178"/>
      <c r="ED256" s="178"/>
    </row>
    <row r="257" spans="1:134">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c r="CV257" s="178"/>
      <c r="CW257" s="178"/>
      <c r="CX257" s="178"/>
      <c r="CY257" s="178"/>
      <c r="CZ257" s="178"/>
      <c r="DA257" s="178"/>
      <c r="DB257" s="178"/>
      <c r="DC257" s="178"/>
      <c r="DD257" s="178"/>
      <c r="DE257" s="178"/>
      <c r="DF257" s="178"/>
      <c r="DG257" s="178"/>
      <c r="DH257" s="178"/>
      <c r="DI257" s="178"/>
      <c r="DJ257" s="178"/>
      <c r="DK257" s="178"/>
      <c r="DL257" s="178"/>
      <c r="DM257" s="178"/>
      <c r="DN257" s="178"/>
      <c r="DO257" s="178"/>
      <c r="DP257" s="178"/>
      <c r="DQ257" s="178"/>
      <c r="DR257" s="178"/>
      <c r="DS257" s="178"/>
      <c r="DT257" s="178"/>
      <c r="DU257" s="178"/>
      <c r="DV257" s="178"/>
      <c r="DW257" s="178"/>
      <c r="DX257" s="178"/>
      <c r="DY257" s="178"/>
      <c r="DZ257" s="178"/>
      <c r="EA257" s="178"/>
      <c r="EB257" s="178"/>
      <c r="EC257" s="178"/>
      <c r="ED257" s="178"/>
    </row>
    <row r="258" spans="1:134">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c r="CV258" s="178"/>
      <c r="CW258" s="178"/>
      <c r="CX258" s="178"/>
      <c r="CY258" s="178"/>
      <c r="CZ258" s="178"/>
      <c r="DA258" s="178"/>
      <c r="DB258" s="178"/>
      <c r="DC258" s="178"/>
      <c r="DD258" s="178"/>
      <c r="DE258" s="178"/>
      <c r="DF258" s="178"/>
      <c r="DG258" s="178"/>
      <c r="DH258" s="178"/>
      <c r="DI258" s="178"/>
      <c r="DJ258" s="178"/>
      <c r="DK258" s="178"/>
      <c r="DL258" s="178"/>
      <c r="DM258" s="178"/>
      <c r="DN258" s="178"/>
      <c r="DO258" s="178"/>
      <c r="DP258" s="178"/>
      <c r="DQ258" s="178"/>
      <c r="DR258" s="178"/>
      <c r="DS258" s="178"/>
      <c r="DT258" s="178"/>
      <c r="DU258" s="178"/>
      <c r="DV258" s="178"/>
      <c r="DW258" s="178"/>
      <c r="DX258" s="178"/>
      <c r="DY258" s="178"/>
      <c r="DZ258" s="178"/>
      <c r="EA258" s="178"/>
      <c r="EB258" s="178"/>
      <c r="EC258" s="178"/>
      <c r="ED258" s="178"/>
    </row>
    <row r="259" spans="1:134">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78"/>
      <c r="CW259" s="178"/>
      <c r="CX259" s="178"/>
      <c r="CY259" s="178"/>
      <c r="CZ259" s="178"/>
      <c r="DA259" s="178"/>
      <c r="DB259" s="178"/>
      <c r="DC259" s="178"/>
      <c r="DD259" s="178"/>
      <c r="DE259" s="178"/>
      <c r="DF259" s="178"/>
      <c r="DG259" s="178"/>
      <c r="DH259" s="178"/>
      <c r="DI259" s="178"/>
      <c r="DJ259" s="178"/>
      <c r="DK259" s="178"/>
      <c r="DL259" s="178"/>
      <c r="DM259" s="178"/>
      <c r="DN259" s="178"/>
      <c r="DO259" s="178"/>
      <c r="DP259" s="178"/>
      <c r="DQ259" s="178"/>
      <c r="DR259" s="178"/>
      <c r="DS259" s="178"/>
      <c r="DT259" s="178"/>
      <c r="DU259" s="178"/>
      <c r="DV259" s="178"/>
      <c r="DW259" s="178"/>
      <c r="DX259" s="178"/>
      <c r="DY259" s="178"/>
      <c r="DZ259" s="178"/>
      <c r="EA259" s="178"/>
      <c r="EB259" s="178"/>
      <c r="EC259" s="178"/>
      <c r="ED259" s="178"/>
    </row>
    <row r="260" spans="1:134">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8"/>
    </row>
    <row r="261" spans="1:134">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c r="CV261" s="178"/>
      <c r="CW261" s="178"/>
      <c r="CX261" s="178"/>
      <c r="CY261" s="178"/>
      <c r="CZ261" s="178"/>
      <c r="DA261" s="178"/>
      <c r="DB261" s="178"/>
      <c r="DC261" s="178"/>
      <c r="DD261" s="178"/>
      <c r="DE261" s="178"/>
      <c r="DF261" s="178"/>
      <c r="DG261" s="178"/>
      <c r="DH261" s="178"/>
      <c r="DI261" s="178"/>
      <c r="DJ261" s="178"/>
      <c r="DK261" s="178"/>
      <c r="DL261" s="178"/>
      <c r="DM261" s="178"/>
      <c r="DN261" s="178"/>
      <c r="DO261" s="178"/>
      <c r="DP261" s="178"/>
      <c r="DQ261" s="178"/>
      <c r="DR261" s="178"/>
      <c r="DS261" s="178"/>
      <c r="DT261" s="178"/>
      <c r="DU261" s="178"/>
      <c r="DV261" s="178"/>
      <c r="DW261" s="178"/>
      <c r="DX261" s="178"/>
      <c r="DY261" s="178"/>
      <c r="DZ261" s="178"/>
      <c r="EA261" s="178"/>
      <c r="EB261" s="178"/>
      <c r="EC261" s="178"/>
      <c r="ED261" s="178"/>
    </row>
    <row r="262" spans="1:134">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c r="CV262" s="178"/>
      <c r="CW262" s="178"/>
      <c r="CX262" s="178"/>
      <c r="CY262" s="178"/>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78"/>
      <c r="DX262" s="178"/>
      <c r="DY262" s="178"/>
      <c r="DZ262" s="178"/>
      <c r="EA262" s="178"/>
      <c r="EB262" s="178"/>
      <c r="EC262" s="178"/>
      <c r="ED262" s="178"/>
    </row>
    <row r="263" spans="1:134">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c r="CV263" s="178"/>
      <c r="CW263" s="178"/>
      <c r="CX263" s="178"/>
      <c r="CY263" s="178"/>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78"/>
      <c r="DX263" s="178"/>
      <c r="DY263" s="178"/>
      <c r="DZ263" s="178"/>
      <c r="EA263" s="178"/>
      <c r="EB263" s="178"/>
      <c r="EC263" s="178"/>
      <c r="ED263" s="178"/>
    </row>
    <row r="264" spans="1:134">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8"/>
    </row>
    <row r="265" spans="1:134">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c r="CV265" s="178"/>
      <c r="CW265" s="178"/>
      <c r="CX265" s="178"/>
      <c r="CY265" s="178"/>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78"/>
      <c r="DX265" s="178"/>
      <c r="DY265" s="178"/>
      <c r="DZ265" s="178"/>
      <c r="EA265" s="178"/>
      <c r="EB265" s="178"/>
      <c r="EC265" s="178"/>
      <c r="ED265" s="178"/>
    </row>
    <row r="266" spans="1:134">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c r="CV266" s="178"/>
      <c r="CW266" s="178"/>
      <c r="CX266" s="178"/>
      <c r="CY266" s="178"/>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78"/>
      <c r="DX266" s="178"/>
      <c r="DY266" s="178"/>
      <c r="DZ266" s="178"/>
      <c r="EA266" s="178"/>
      <c r="EB266" s="178"/>
      <c r="EC266" s="178"/>
      <c r="ED266" s="178"/>
    </row>
    <row r="267" spans="1:134">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c r="CV267" s="178"/>
      <c r="CW267" s="178"/>
      <c r="CX267" s="178"/>
      <c r="CY267" s="178"/>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78"/>
      <c r="DX267" s="178"/>
      <c r="DY267" s="178"/>
      <c r="DZ267" s="178"/>
      <c r="EA267" s="178"/>
      <c r="EB267" s="178"/>
      <c r="EC267" s="178"/>
      <c r="ED267" s="178"/>
    </row>
    <row r="268" spans="1:134">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8"/>
    </row>
    <row r="269" spans="1:134">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c r="CV269" s="178"/>
      <c r="CW269" s="178"/>
      <c r="CX269" s="178"/>
      <c r="CY269" s="178"/>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78"/>
      <c r="DX269" s="178"/>
      <c r="DY269" s="178"/>
      <c r="DZ269" s="178"/>
      <c r="EA269" s="178"/>
      <c r="EB269" s="178"/>
      <c r="EC269" s="178"/>
      <c r="ED269" s="178"/>
    </row>
    <row r="270" spans="1:134">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c r="CV270" s="178"/>
      <c r="CW270" s="178"/>
      <c r="CX270" s="178"/>
      <c r="CY270" s="178"/>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78"/>
      <c r="DX270" s="178"/>
      <c r="DY270" s="178"/>
      <c r="DZ270" s="178"/>
      <c r="EA270" s="178"/>
      <c r="EB270" s="178"/>
      <c r="EC270" s="178"/>
      <c r="ED270" s="178"/>
    </row>
    <row r="271" spans="1:134">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c r="CV271" s="178"/>
      <c r="CW271" s="178"/>
      <c r="CX271" s="178"/>
      <c r="CY271" s="178"/>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78"/>
      <c r="DX271" s="178"/>
      <c r="DY271" s="178"/>
      <c r="DZ271" s="178"/>
      <c r="EA271" s="178"/>
      <c r="EB271" s="178"/>
      <c r="EC271" s="178"/>
      <c r="ED271" s="178"/>
    </row>
    <row r="272" spans="1:134">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8"/>
    </row>
    <row r="273" spans="1:134">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c r="CV273" s="178"/>
      <c r="CW273" s="178"/>
      <c r="CX273" s="178"/>
      <c r="CY273" s="178"/>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78"/>
      <c r="DX273" s="178"/>
      <c r="DY273" s="178"/>
      <c r="DZ273" s="178"/>
      <c r="EA273" s="178"/>
      <c r="EB273" s="178"/>
      <c r="EC273" s="178"/>
      <c r="ED273" s="178"/>
    </row>
    <row r="274" spans="1:134">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c r="CV274" s="178"/>
      <c r="CW274" s="178"/>
      <c r="CX274" s="178"/>
      <c r="CY274" s="178"/>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78"/>
      <c r="DX274" s="178"/>
      <c r="DY274" s="178"/>
      <c r="DZ274" s="178"/>
      <c r="EA274" s="178"/>
      <c r="EB274" s="178"/>
      <c r="EC274" s="178"/>
      <c r="ED274" s="178"/>
    </row>
    <row r="275" spans="1:134">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row>
    <row r="276" spans="1:134">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8"/>
    </row>
    <row r="277" spans="1:134">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c r="CV277" s="178"/>
      <c r="CW277" s="178"/>
      <c r="CX277" s="178"/>
      <c r="CY277" s="178"/>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78"/>
      <c r="DX277" s="178"/>
      <c r="DY277" s="178"/>
      <c r="DZ277" s="178"/>
      <c r="EA277" s="178"/>
      <c r="EB277" s="178"/>
      <c r="EC277" s="178"/>
      <c r="ED277" s="178"/>
    </row>
    <row r="278" spans="1:134">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c r="CV278" s="178"/>
      <c r="CW278" s="178"/>
      <c r="CX278" s="178"/>
      <c r="CY278" s="178"/>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78"/>
      <c r="DX278" s="178"/>
      <c r="DY278" s="178"/>
      <c r="DZ278" s="178"/>
      <c r="EA278" s="178"/>
      <c r="EB278" s="178"/>
      <c r="EC278" s="178"/>
      <c r="ED278" s="178"/>
    </row>
    <row r="279" spans="1:134">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c r="CV279" s="178"/>
      <c r="CW279" s="178"/>
      <c r="CX279" s="178"/>
      <c r="CY279" s="178"/>
      <c r="CZ279" s="178"/>
      <c r="DA279" s="178"/>
      <c r="DB279" s="178"/>
      <c r="DC279" s="178"/>
      <c r="DD279" s="178"/>
      <c r="DE279" s="178"/>
      <c r="DF279" s="178"/>
      <c r="DG279" s="178"/>
      <c r="DH279" s="178"/>
      <c r="DI279" s="178"/>
      <c r="DJ279" s="178"/>
      <c r="DK279" s="178"/>
      <c r="DL279" s="178"/>
      <c r="DM279" s="178"/>
      <c r="DN279" s="178"/>
      <c r="DO279" s="178"/>
      <c r="DP279" s="178"/>
      <c r="DQ279" s="178"/>
      <c r="DR279" s="178"/>
      <c r="DS279" s="178"/>
      <c r="DT279" s="178"/>
      <c r="DU279" s="178"/>
      <c r="DV279" s="178"/>
      <c r="DW279" s="178"/>
      <c r="DX279" s="178"/>
      <c r="DY279" s="178"/>
      <c r="DZ279" s="178"/>
      <c r="EA279" s="178"/>
      <c r="EB279" s="178"/>
      <c r="EC279" s="178"/>
      <c r="ED279" s="178"/>
    </row>
    <row r="280" spans="1:134">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c r="CV280" s="178"/>
      <c r="CW280" s="178"/>
      <c r="CX280" s="178"/>
      <c r="CY280" s="178"/>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78"/>
      <c r="DX280" s="178"/>
      <c r="DY280" s="178"/>
      <c r="DZ280" s="178"/>
      <c r="EA280" s="178"/>
      <c r="EB280" s="178"/>
      <c r="EC280" s="178"/>
      <c r="ED280" s="178"/>
    </row>
    <row r="281" spans="1:134">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c r="CV281" s="178"/>
      <c r="CW281" s="178"/>
      <c r="CX281" s="178"/>
      <c r="CY281" s="178"/>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78"/>
      <c r="DX281" s="178"/>
      <c r="DY281" s="178"/>
      <c r="DZ281" s="178"/>
      <c r="EA281" s="178"/>
      <c r="EB281" s="178"/>
      <c r="EC281" s="178"/>
      <c r="ED281" s="178"/>
    </row>
    <row r="282" spans="1:134">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c r="CV282" s="178"/>
      <c r="CW282" s="178"/>
      <c r="CX282" s="178"/>
      <c r="CY282" s="178"/>
      <c r="CZ282" s="178"/>
      <c r="DA282" s="178"/>
      <c r="DB282" s="178"/>
      <c r="DC282" s="178"/>
      <c r="DD282" s="178"/>
      <c r="DE282" s="178"/>
      <c r="DF282" s="178"/>
      <c r="DG282" s="178"/>
      <c r="DH282" s="178"/>
      <c r="DI282" s="178"/>
      <c r="DJ282" s="178"/>
      <c r="DK282" s="178"/>
      <c r="DL282" s="178"/>
      <c r="DM282" s="178"/>
      <c r="DN282" s="178"/>
      <c r="DO282" s="178"/>
      <c r="DP282" s="178"/>
      <c r="DQ282" s="178"/>
      <c r="DR282" s="178"/>
      <c r="DS282" s="178"/>
      <c r="DT282" s="178"/>
      <c r="DU282" s="178"/>
      <c r="DV282" s="178"/>
      <c r="DW282" s="178"/>
      <c r="DX282" s="178"/>
      <c r="DY282" s="178"/>
      <c r="DZ282" s="178"/>
      <c r="EA282" s="178"/>
      <c r="EB282" s="178"/>
      <c r="EC282" s="178"/>
      <c r="ED282" s="178"/>
    </row>
    <row r="283" spans="1:134">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c r="CV283" s="178"/>
      <c r="CW283" s="178"/>
      <c r="CX283" s="178"/>
      <c r="CY283" s="178"/>
      <c r="CZ283" s="178"/>
      <c r="DA283" s="178"/>
      <c r="DB283" s="178"/>
      <c r="DC283" s="178"/>
      <c r="DD283" s="178"/>
      <c r="DE283" s="178"/>
      <c r="DF283" s="178"/>
      <c r="DG283" s="178"/>
      <c r="DH283" s="178"/>
      <c r="DI283" s="178"/>
      <c r="DJ283" s="178"/>
      <c r="DK283" s="178"/>
      <c r="DL283" s="178"/>
      <c r="DM283" s="178"/>
      <c r="DN283" s="178"/>
      <c r="DO283" s="178"/>
      <c r="DP283" s="178"/>
      <c r="DQ283" s="178"/>
      <c r="DR283" s="178"/>
      <c r="DS283" s="178"/>
      <c r="DT283" s="178"/>
      <c r="DU283" s="178"/>
      <c r="DV283" s="178"/>
      <c r="DW283" s="178"/>
      <c r="DX283" s="178"/>
      <c r="DY283" s="178"/>
      <c r="DZ283" s="178"/>
      <c r="EA283" s="178"/>
      <c r="EB283" s="178"/>
      <c r="EC283" s="178"/>
      <c r="ED283" s="178"/>
    </row>
    <row r="284" spans="1:134">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c r="CV284" s="178"/>
      <c r="CW284" s="178"/>
      <c r="CX284" s="178"/>
      <c r="CY284" s="178"/>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78"/>
      <c r="DX284" s="178"/>
      <c r="DY284" s="178"/>
      <c r="DZ284" s="178"/>
      <c r="EA284" s="178"/>
      <c r="EB284" s="178"/>
      <c r="EC284" s="178"/>
      <c r="ED284" s="178"/>
    </row>
    <row r="285" spans="1:134">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c r="CV285" s="178"/>
      <c r="CW285" s="178"/>
      <c r="CX285" s="178"/>
      <c r="CY285" s="178"/>
      <c r="CZ285" s="178"/>
      <c r="DA285" s="178"/>
      <c r="DB285" s="178"/>
      <c r="DC285" s="178"/>
      <c r="DD285" s="178"/>
      <c r="DE285" s="178"/>
      <c r="DF285" s="178"/>
      <c r="DG285" s="178"/>
      <c r="DH285" s="178"/>
      <c r="DI285" s="178"/>
      <c r="DJ285" s="178"/>
      <c r="DK285" s="178"/>
      <c r="DL285" s="178"/>
      <c r="DM285" s="178"/>
      <c r="DN285" s="178"/>
      <c r="DO285" s="178"/>
      <c r="DP285" s="178"/>
      <c r="DQ285" s="178"/>
      <c r="DR285" s="178"/>
      <c r="DS285" s="178"/>
      <c r="DT285" s="178"/>
      <c r="DU285" s="178"/>
      <c r="DV285" s="178"/>
      <c r="DW285" s="178"/>
      <c r="DX285" s="178"/>
      <c r="DY285" s="178"/>
      <c r="DZ285" s="178"/>
      <c r="EA285" s="178"/>
      <c r="EB285" s="178"/>
      <c r="EC285" s="178"/>
      <c r="ED285" s="178"/>
    </row>
    <row r="286" spans="1:134">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c r="CV286" s="178"/>
      <c r="CW286" s="178"/>
      <c r="CX286" s="178"/>
      <c r="CY286" s="178"/>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78"/>
      <c r="DX286" s="178"/>
      <c r="DY286" s="178"/>
      <c r="DZ286" s="178"/>
      <c r="EA286" s="178"/>
      <c r="EB286" s="178"/>
      <c r="EC286" s="178"/>
      <c r="ED286" s="178"/>
    </row>
    <row r="287" spans="1:134">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c r="CV287" s="178"/>
      <c r="CW287" s="178"/>
      <c r="CX287" s="178"/>
      <c r="CY287" s="178"/>
      <c r="CZ287" s="178"/>
      <c r="DA287" s="178"/>
      <c r="DB287" s="178"/>
      <c r="DC287" s="178"/>
      <c r="DD287" s="178"/>
      <c r="DE287" s="178"/>
      <c r="DF287" s="178"/>
      <c r="DG287" s="178"/>
      <c r="DH287" s="178"/>
      <c r="DI287" s="178"/>
      <c r="DJ287" s="178"/>
      <c r="DK287" s="178"/>
      <c r="DL287" s="178"/>
      <c r="DM287" s="178"/>
      <c r="DN287" s="178"/>
      <c r="DO287" s="178"/>
      <c r="DP287" s="178"/>
      <c r="DQ287" s="178"/>
      <c r="DR287" s="178"/>
      <c r="DS287" s="178"/>
      <c r="DT287" s="178"/>
      <c r="DU287" s="178"/>
      <c r="DV287" s="178"/>
      <c r="DW287" s="178"/>
      <c r="DX287" s="178"/>
      <c r="DY287" s="178"/>
      <c r="DZ287" s="178"/>
      <c r="EA287" s="178"/>
      <c r="EB287" s="178"/>
      <c r="EC287" s="178"/>
      <c r="ED287" s="178"/>
    </row>
    <row r="288" spans="1:134">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c r="CV288" s="178"/>
      <c r="CW288" s="178"/>
      <c r="CX288" s="178"/>
      <c r="CY288" s="178"/>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78"/>
      <c r="DX288" s="178"/>
      <c r="DY288" s="178"/>
      <c r="DZ288" s="178"/>
      <c r="EA288" s="178"/>
      <c r="EB288" s="178"/>
      <c r="EC288" s="178"/>
      <c r="ED288" s="178"/>
    </row>
    <row r="289" spans="1:134">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c r="CV289" s="178"/>
      <c r="CW289" s="178"/>
      <c r="CX289" s="178"/>
      <c r="CY289" s="178"/>
      <c r="CZ289" s="178"/>
      <c r="DA289" s="178"/>
      <c r="DB289" s="178"/>
      <c r="DC289" s="178"/>
      <c r="DD289" s="178"/>
      <c r="DE289" s="178"/>
      <c r="DF289" s="178"/>
      <c r="DG289" s="178"/>
      <c r="DH289" s="178"/>
      <c r="DI289" s="178"/>
      <c r="DJ289" s="178"/>
      <c r="DK289" s="178"/>
      <c r="DL289" s="178"/>
      <c r="DM289" s="178"/>
      <c r="DN289" s="178"/>
      <c r="DO289" s="178"/>
      <c r="DP289" s="178"/>
      <c r="DQ289" s="178"/>
      <c r="DR289" s="178"/>
      <c r="DS289" s="178"/>
      <c r="DT289" s="178"/>
      <c r="DU289" s="178"/>
      <c r="DV289" s="178"/>
      <c r="DW289" s="178"/>
      <c r="DX289" s="178"/>
      <c r="DY289" s="178"/>
      <c r="DZ289" s="178"/>
      <c r="EA289" s="178"/>
      <c r="EB289" s="178"/>
      <c r="EC289" s="178"/>
      <c r="ED289" s="178"/>
    </row>
    <row r="290" spans="1:134">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c r="CV290" s="178"/>
      <c r="CW290" s="178"/>
      <c r="CX290" s="178"/>
      <c r="CY290" s="178"/>
      <c r="CZ290" s="178"/>
      <c r="DA290" s="178"/>
      <c r="DB290" s="178"/>
      <c r="DC290" s="178"/>
      <c r="DD290" s="178"/>
      <c r="DE290" s="178"/>
      <c r="DF290" s="178"/>
      <c r="DG290" s="178"/>
      <c r="DH290" s="178"/>
      <c r="DI290" s="178"/>
      <c r="DJ290" s="178"/>
      <c r="DK290" s="178"/>
      <c r="DL290" s="178"/>
      <c r="DM290" s="178"/>
      <c r="DN290" s="178"/>
      <c r="DO290" s="178"/>
      <c r="DP290" s="178"/>
      <c r="DQ290" s="178"/>
      <c r="DR290" s="178"/>
      <c r="DS290" s="178"/>
      <c r="DT290" s="178"/>
      <c r="DU290" s="178"/>
      <c r="DV290" s="178"/>
      <c r="DW290" s="178"/>
      <c r="DX290" s="178"/>
      <c r="DY290" s="178"/>
      <c r="DZ290" s="178"/>
      <c r="EA290" s="178"/>
      <c r="EB290" s="178"/>
      <c r="EC290" s="178"/>
      <c r="ED290" s="178"/>
    </row>
    <row r="291" spans="1:134">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c r="CV291" s="178"/>
      <c r="CW291" s="178"/>
      <c r="CX291" s="178"/>
      <c r="CY291" s="178"/>
      <c r="CZ291" s="178"/>
      <c r="DA291" s="178"/>
      <c r="DB291" s="178"/>
      <c r="DC291" s="178"/>
      <c r="DD291" s="178"/>
      <c r="DE291" s="178"/>
      <c r="DF291" s="178"/>
      <c r="DG291" s="178"/>
      <c r="DH291" s="178"/>
      <c r="DI291" s="178"/>
      <c r="DJ291" s="178"/>
      <c r="DK291" s="178"/>
      <c r="DL291" s="178"/>
      <c r="DM291" s="178"/>
      <c r="DN291" s="178"/>
      <c r="DO291" s="178"/>
      <c r="DP291" s="178"/>
      <c r="DQ291" s="178"/>
      <c r="DR291" s="178"/>
      <c r="DS291" s="178"/>
      <c r="DT291" s="178"/>
      <c r="DU291" s="178"/>
      <c r="DV291" s="178"/>
      <c r="DW291" s="178"/>
      <c r="DX291" s="178"/>
      <c r="DY291" s="178"/>
      <c r="DZ291" s="178"/>
      <c r="EA291" s="178"/>
      <c r="EB291" s="178"/>
      <c r="EC291" s="178"/>
      <c r="ED291" s="178"/>
    </row>
    <row r="292" spans="1:134">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c r="CV292" s="178"/>
      <c r="CW292" s="178"/>
      <c r="CX292" s="178"/>
      <c r="CY292" s="178"/>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78"/>
      <c r="DX292" s="178"/>
      <c r="DY292" s="178"/>
      <c r="DZ292" s="178"/>
      <c r="EA292" s="178"/>
      <c r="EB292" s="178"/>
      <c r="EC292" s="178"/>
      <c r="ED292" s="178"/>
    </row>
    <row r="293" spans="1:134">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c r="CV293" s="178"/>
      <c r="CW293" s="178"/>
      <c r="CX293" s="178"/>
      <c r="CY293" s="178"/>
      <c r="CZ293" s="178"/>
      <c r="DA293" s="178"/>
      <c r="DB293" s="178"/>
      <c r="DC293" s="178"/>
      <c r="DD293" s="178"/>
      <c r="DE293" s="178"/>
      <c r="DF293" s="178"/>
      <c r="DG293" s="178"/>
      <c r="DH293" s="178"/>
      <c r="DI293" s="178"/>
      <c r="DJ293" s="178"/>
      <c r="DK293" s="178"/>
      <c r="DL293" s="178"/>
      <c r="DM293" s="178"/>
      <c r="DN293" s="178"/>
      <c r="DO293" s="178"/>
      <c r="DP293" s="178"/>
      <c r="DQ293" s="178"/>
      <c r="DR293" s="178"/>
      <c r="DS293" s="178"/>
      <c r="DT293" s="178"/>
      <c r="DU293" s="178"/>
      <c r="DV293" s="178"/>
      <c r="DW293" s="178"/>
      <c r="DX293" s="178"/>
      <c r="DY293" s="178"/>
      <c r="DZ293" s="178"/>
      <c r="EA293" s="178"/>
      <c r="EB293" s="178"/>
      <c r="EC293" s="178"/>
      <c r="ED293" s="178"/>
    </row>
    <row r="294" spans="1:134">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c r="CV294" s="178"/>
      <c r="CW294" s="178"/>
      <c r="CX294" s="178"/>
      <c r="CY294" s="178"/>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78"/>
      <c r="DX294" s="178"/>
      <c r="DY294" s="178"/>
      <c r="DZ294" s="178"/>
      <c r="EA294" s="178"/>
      <c r="EB294" s="178"/>
      <c r="EC294" s="178"/>
      <c r="ED294" s="178"/>
    </row>
    <row r="295" spans="1:134">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8"/>
      <c r="CY295" s="178"/>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78"/>
      <c r="DX295" s="178"/>
      <c r="DY295" s="178"/>
      <c r="DZ295" s="178"/>
      <c r="EA295" s="178"/>
      <c r="EB295" s="178"/>
      <c r="EC295" s="178"/>
      <c r="ED295" s="178"/>
    </row>
    <row r="296" spans="1:134">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c r="CV296" s="178"/>
      <c r="CW296" s="178"/>
      <c r="CX296" s="178"/>
      <c r="CY296" s="178"/>
      <c r="CZ296" s="178"/>
      <c r="DA296" s="178"/>
      <c r="DB296" s="178"/>
      <c r="DC296" s="178"/>
      <c r="DD296" s="178"/>
      <c r="DE296" s="178"/>
      <c r="DF296" s="178"/>
      <c r="DG296" s="178"/>
      <c r="DH296" s="178"/>
      <c r="DI296" s="178"/>
      <c r="DJ296" s="178"/>
      <c r="DK296" s="178"/>
      <c r="DL296" s="178"/>
      <c r="DM296" s="178"/>
      <c r="DN296" s="178"/>
      <c r="DO296" s="178"/>
      <c r="DP296" s="178"/>
      <c r="DQ296" s="178"/>
      <c r="DR296" s="178"/>
      <c r="DS296" s="178"/>
      <c r="DT296" s="178"/>
      <c r="DU296" s="178"/>
      <c r="DV296" s="178"/>
      <c r="DW296" s="178"/>
      <c r="DX296" s="178"/>
      <c r="DY296" s="178"/>
      <c r="DZ296" s="178"/>
      <c r="EA296" s="178"/>
      <c r="EB296" s="178"/>
      <c r="EC296" s="178"/>
      <c r="ED296" s="178"/>
    </row>
    <row r="297" spans="1:134">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c r="CV297" s="178"/>
      <c r="CW297" s="178"/>
      <c r="CX297" s="178"/>
      <c r="CY297" s="178"/>
      <c r="CZ297" s="178"/>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78"/>
      <c r="DX297" s="178"/>
      <c r="DY297" s="178"/>
      <c r="DZ297" s="178"/>
      <c r="EA297" s="178"/>
      <c r="EB297" s="178"/>
      <c r="EC297" s="178"/>
      <c r="ED297" s="178"/>
    </row>
    <row r="298" spans="1:134">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c r="CV298" s="178"/>
      <c r="CW298" s="178"/>
      <c r="CX298" s="178"/>
      <c r="CY298" s="178"/>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78"/>
      <c r="DX298" s="178"/>
      <c r="DY298" s="178"/>
      <c r="DZ298" s="178"/>
      <c r="EA298" s="178"/>
      <c r="EB298" s="178"/>
      <c r="EC298" s="178"/>
      <c r="ED298" s="178"/>
    </row>
    <row r="299" spans="1:134">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c r="CV299" s="178"/>
      <c r="CW299" s="178"/>
      <c r="CX299" s="178"/>
      <c r="CY299" s="178"/>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78"/>
      <c r="DX299" s="178"/>
      <c r="DY299" s="178"/>
      <c r="DZ299" s="178"/>
      <c r="EA299" s="178"/>
      <c r="EB299" s="178"/>
      <c r="EC299" s="178"/>
      <c r="ED299" s="178"/>
    </row>
    <row r="300" spans="1:134">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c r="CV300" s="178"/>
      <c r="CW300" s="178"/>
      <c r="CX300" s="178"/>
      <c r="CY300" s="178"/>
      <c r="CZ300" s="178"/>
      <c r="DA300" s="178"/>
      <c r="DB300" s="178"/>
      <c r="DC300" s="178"/>
      <c r="DD300" s="178"/>
      <c r="DE300" s="178"/>
      <c r="DF300" s="178"/>
      <c r="DG300" s="178"/>
      <c r="DH300" s="178"/>
      <c r="DI300" s="178"/>
      <c r="DJ300" s="178"/>
      <c r="DK300" s="178"/>
      <c r="DL300" s="178"/>
      <c r="DM300" s="178"/>
      <c r="DN300" s="178"/>
      <c r="DO300" s="178"/>
      <c r="DP300" s="178"/>
      <c r="DQ300" s="178"/>
      <c r="DR300" s="178"/>
      <c r="DS300" s="178"/>
      <c r="DT300" s="178"/>
      <c r="DU300" s="178"/>
      <c r="DV300" s="178"/>
      <c r="DW300" s="178"/>
      <c r="DX300" s="178"/>
      <c r="DY300" s="178"/>
      <c r="DZ300" s="178"/>
      <c r="EA300" s="178"/>
      <c r="EB300" s="178"/>
      <c r="EC300" s="178"/>
      <c r="ED300" s="178"/>
    </row>
    <row r="301" spans="1:134">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c r="CV301" s="178"/>
      <c r="CW301" s="178"/>
      <c r="CX301" s="178"/>
      <c r="CY301" s="178"/>
      <c r="CZ301" s="178"/>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78"/>
      <c r="DX301" s="178"/>
      <c r="DY301" s="178"/>
      <c r="DZ301" s="178"/>
      <c r="EA301" s="178"/>
      <c r="EB301" s="178"/>
      <c r="EC301" s="178"/>
      <c r="ED301" s="178"/>
    </row>
    <row r="302" spans="1:134">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c r="CV302" s="178"/>
      <c r="CW302" s="178"/>
      <c r="CX302" s="178"/>
      <c r="CY302" s="178"/>
      <c r="CZ302" s="178"/>
      <c r="DA302" s="178"/>
      <c r="DB302" s="178"/>
      <c r="DC302" s="178"/>
      <c r="DD302" s="178"/>
      <c r="DE302" s="178"/>
      <c r="DF302" s="178"/>
      <c r="DG302" s="178"/>
      <c r="DH302" s="178"/>
      <c r="DI302" s="178"/>
      <c r="DJ302" s="178"/>
      <c r="DK302" s="178"/>
      <c r="DL302" s="178"/>
      <c r="DM302" s="178"/>
      <c r="DN302" s="178"/>
      <c r="DO302" s="178"/>
      <c r="DP302" s="178"/>
      <c r="DQ302" s="178"/>
      <c r="DR302" s="178"/>
      <c r="DS302" s="178"/>
      <c r="DT302" s="178"/>
      <c r="DU302" s="178"/>
      <c r="DV302" s="178"/>
      <c r="DW302" s="178"/>
      <c r="DX302" s="178"/>
      <c r="DY302" s="178"/>
      <c r="DZ302" s="178"/>
      <c r="EA302" s="178"/>
      <c r="EB302" s="178"/>
      <c r="EC302" s="178"/>
      <c r="ED302" s="178"/>
    </row>
    <row r="303" spans="1:134">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c r="CV303" s="178"/>
      <c r="CW303" s="178"/>
      <c r="CX303" s="178"/>
      <c r="CY303" s="178"/>
      <c r="CZ303" s="178"/>
      <c r="DA303" s="178"/>
      <c r="DB303" s="178"/>
      <c r="DC303" s="178"/>
      <c r="DD303" s="178"/>
      <c r="DE303" s="178"/>
      <c r="DF303" s="178"/>
      <c r="DG303" s="178"/>
      <c r="DH303" s="178"/>
      <c r="DI303" s="178"/>
      <c r="DJ303" s="178"/>
      <c r="DK303" s="178"/>
      <c r="DL303" s="178"/>
      <c r="DM303" s="178"/>
      <c r="DN303" s="178"/>
      <c r="DO303" s="178"/>
      <c r="DP303" s="178"/>
      <c r="DQ303" s="178"/>
      <c r="DR303" s="178"/>
      <c r="DS303" s="178"/>
      <c r="DT303" s="178"/>
      <c r="DU303" s="178"/>
      <c r="DV303" s="178"/>
      <c r="DW303" s="178"/>
      <c r="DX303" s="178"/>
      <c r="DY303" s="178"/>
      <c r="DZ303" s="178"/>
      <c r="EA303" s="178"/>
      <c r="EB303" s="178"/>
      <c r="EC303" s="178"/>
      <c r="ED303" s="178"/>
    </row>
    <row r="304" spans="1:134">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c r="CV304" s="178"/>
      <c r="CW304" s="178"/>
      <c r="CX304" s="178"/>
      <c r="CY304" s="178"/>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78"/>
      <c r="DX304" s="178"/>
      <c r="DY304" s="178"/>
      <c r="DZ304" s="178"/>
      <c r="EA304" s="178"/>
      <c r="EB304" s="178"/>
      <c r="EC304" s="178"/>
      <c r="ED304" s="178"/>
    </row>
    <row r="305" spans="1:134">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c r="CV305" s="178"/>
      <c r="CW305" s="178"/>
      <c r="CX305" s="178"/>
      <c r="CY305" s="178"/>
      <c r="CZ305" s="178"/>
      <c r="DA305" s="178"/>
      <c r="DB305" s="178"/>
      <c r="DC305" s="178"/>
      <c r="DD305" s="178"/>
      <c r="DE305" s="178"/>
      <c r="DF305" s="178"/>
      <c r="DG305" s="178"/>
      <c r="DH305" s="178"/>
      <c r="DI305" s="178"/>
      <c r="DJ305" s="178"/>
      <c r="DK305" s="178"/>
      <c r="DL305" s="178"/>
      <c r="DM305" s="178"/>
      <c r="DN305" s="178"/>
      <c r="DO305" s="178"/>
      <c r="DP305" s="178"/>
      <c r="DQ305" s="178"/>
      <c r="DR305" s="178"/>
      <c r="DS305" s="178"/>
      <c r="DT305" s="178"/>
      <c r="DU305" s="178"/>
      <c r="DV305" s="178"/>
      <c r="DW305" s="178"/>
      <c r="DX305" s="178"/>
      <c r="DY305" s="178"/>
      <c r="DZ305" s="178"/>
      <c r="EA305" s="178"/>
      <c r="EB305" s="178"/>
      <c r="EC305" s="178"/>
      <c r="ED305" s="178"/>
    </row>
    <row r="306" spans="1:134">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c r="CV306" s="178"/>
      <c r="CW306" s="178"/>
      <c r="CX306" s="178"/>
      <c r="CY306" s="178"/>
      <c r="CZ306" s="178"/>
      <c r="DA306" s="178"/>
      <c r="DB306" s="178"/>
      <c r="DC306" s="178"/>
      <c r="DD306" s="178"/>
      <c r="DE306" s="178"/>
      <c r="DF306" s="178"/>
      <c r="DG306" s="178"/>
      <c r="DH306" s="178"/>
      <c r="DI306" s="178"/>
      <c r="DJ306" s="178"/>
      <c r="DK306" s="178"/>
      <c r="DL306" s="178"/>
      <c r="DM306" s="178"/>
      <c r="DN306" s="178"/>
      <c r="DO306" s="178"/>
      <c r="DP306" s="178"/>
      <c r="DQ306" s="178"/>
      <c r="DR306" s="178"/>
      <c r="DS306" s="178"/>
      <c r="DT306" s="178"/>
      <c r="DU306" s="178"/>
      <c r="DV306" s="178"/>
      <c r="DW306" s="178"/>
      <c r="DX306" s="178"/>
      <c r="DY306" s="178"/>
      <c r="DZ306" s="178"/>
      <c r="EA306" s="178"/>
      <c r="EB306" s="178"/>
      <c r="EC306" s="178"/>
      <c r="ED306" s="178"/>
    </row>
    <row r="307" spans="1:134">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c r="CV307" s="178"/>
      <c r="CW307" s="178"/>
      <c r="CX307" s="178"/>
      <c r="CY307" s="178"/>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78"/>
      <c r="DX307" s="178"/>
      <c r="DY307" s="178"/>
      <c r="DZ307" s="178"/>
      <c r="EA307" s="178"/>
      <c r="EB307" s="178"/>
      <c r="EC307" s="178"/>
      <c r="ED307" s="178"/>
    </row>
    <row r="308" spans="1:134">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c r="CV308" s="178"/>
      <c r="CW308" s="178"/>
      <c r="CX308" s="178"/>
      <c r="CY308" s="178"/>
      <c r="CZ308" s="178"/>
      <c r="DA308" s="178"/>
      <c r="DB308" s="178"/>
      <c r="DC308" s="178"/>
      <c r="DD308" s="178"/>
      <c r="DE308" s="178"/>
      <c r="DF308" s="178"/>
      <c r="DG308" s="178"/>
      <c r="DH308" s="178"/>
      <c r="DI308" s="178"/>
      <c r="DJ308" s="178"/>
      <c r="DK308" s="178"/>
      <c r="DL308" s="178"/>
      <c r="DM308" s="178"/>
      <c r="DN308" s="178"/>
      <c r="DO308" s="178"/>
      <c r="DP308" s="178"/>
      <c r="DQ308" s="178"/>
      <c r="DR308" s="178"/>
      <c r="DS308" s="178"/>
      <c r="DT308" s="178"/>
      <c r="DU308" s="178"/>
      <c r="DV308" s="178"/>
      <c r="DW308" s="178"/>
      <c r="DX308" s="178"/>
      <c r="DY308" s="178"/>
      <c r="DZ308" s="178"/>
      <c r="EA308" s="178"/>
      <c r="EB308" s="178"/>
      <c r="EC308" s="178"/>
      <c r="ED308" s="178"/>
    </row>
    <row r="309" spans="1:134">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c r="CV309" s="178"/>
      <c r="CW309" s="178"/>
      <c r="CX309" s="178"/>
      <c r="CY309" s="178"/>
      <c r="CZ309" s="178"/>
      <c r="DA309" s="178"/>
      <c r="DB309" s="178"/>
      <c r="DC309" s="178"/>
      <c r="DD309" s="178"/>
      <c r="DE309" s="178"/>
      <c r="DF309" s="178"/>
      <c r="DG309" s="178"/>
      <c r="DH309" s="178"/>
      <c r="DI309" s="178"/>
      <c r="DJ309" s="178"/>
      <c r="DK309" s="178"/>
      <c r="DL309" s="178"/>
      <c r="DM309" s="178"/>
      <c r="DN309" s="178"/>
      <c r="DO309" s="178"/>
      <c r="DP309" s="178"/>
      <c r="DQ309" s="178"/>
      <c r="DR309" s="178"/>
      <c r="DS309" s="178"/>
      <c r="DT309" s="178"/>
      <c r="DU309" s="178"/>
      <c r="DV309" s="178"/>
      <c r="DW309" s="178"/>
      <c r="DX309" s="178"/>
      <c r="DY309" s="178"/>
      <c r="DZ309" s="178"/>
      <c r="EA309" s="178"/>
      <c r="EB309" s="178"/>
      <c r="EC309" s="178"/>
      <c r="ED309" s="178"/>
    </row>
    <row r="310" spans="1:134">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c r="CV310" s="178"/>
      <c r="CW310" s="178"/>
      <c r="CX310" s="178"/>
      <c r="CY310" s="178"/>
      <c r="CZ310" s="178"/>
      <c r="DA310" s="178"/>
      <c r="DB310" s="178"/>
      <c r="DC310" s="178"/>
      <c r="DD310" s="178"/>
      <c r="DE310" s="178"/>
      <c r="DF310" s="178"/>
      <c r="DG310" s="178"/>
      <c r="DH310" s="178"/>
      <c r="DI310" s="178"/>
      <c r="DJ310" s="178"/>
      <c r="DK310" s="178"/>
      <c r="DL310" s="178"/>
      <c r="DM310" s="178"/>
      <c r="DN310" s="178"/>
      <c r="DO310" s="178"/>
      <c r="DP310" s="178"/>
      <c r="DQ310" s="178"/>
      <c r="DR310" s="178"/>
      <c r="DS310" s="178"/>
      <c r="DT310" s="178"/>
      <c r="DU310" s="178"/>
      <c r="DV310" s="178"/>
      <c r="DW310" s="178"/>
      <c r="DX310" s="178"/>
      <c r="DY310" s="178"/>
      <c r="DZ310" s="178"/>
      <c r="EA310" s="178"/>
      <c r="EB310" s="178"/>
      <c r="EC310" s="178"/>
      <c r="ED310" s="178"/>
    </row>
    <row r="311" spans="1:134">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c r="CV311" s="178"/>
      <c r="CW311" s="178"/>
      <c r="CX311" s="178"/>
      <c r="CY311" s="178"/>
      <c r="CZ311" s="178"/>
      <c r="DA311" s="178"/>
      <c r="DB311" s="178"/>
      <c r="DC311" s="178"/>
      <c r="DD311" s="178"/>
      <c r="DE311" s="178"/>
      <c r="DF311" s="178"/>
      <c r="DG311" s="178"/>
      <c r="DH311" s="178"/>
      <c r="DI311" s="178"/>
      <c r="DJ311" s="178"/>
      <c r="DK311" s="178"/>
      <c r="DL311" s="178"/>
      <c r="DM311" s="178"/>
      <c r="DN311" s="178"/>
      <c r="DO311" s="178"/>
      <c r="DP311" s="178"/>
      <c r="DQ311" s="178"/>
      <c r="DR311" s="178"/>
      <c r="DS311" s="178"/>
      <c r="DT311" s="178"/>
      <c r="DU311" s="178"/>
      <c r="DV311" s="178"/>
      <c r="DW311" s="178"/>
      <c r="DX311" s="178"/>
      <c r="DY311" s="178"/>
      <c r="DZ311" s="178"/>
      <c r="EA311" s="178"/>
      <c r="EB311" s="178"/>
      <c r="EC311" s="178"/>
      <c r="ED311" s="178"/>
    </row>
    <row r="312" spans="1:134">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c r="CV312" s="178"/>
      <c r="CW312" s="178"/>
      <c r="CX312" s="178"/>
      <c r="CY312" s="178"/>
      <c r="CZ312" s="178"/>
      <c r="DA312" s="178"/>
      <c r="DB312" s="178"/>
      <c r="DC312" s="178"/>
      <c r="DD312" s="178"/>
      <c r="DE312" s="178"/>
      <c r="DF312" s="178"/>
      <c r="DG312" s="178"/>
      <c r="DH312" s="178"/>
      <c r="DI312" s="178"/>
      <c r="DJ312" s="178"/>
      <c r="DK312" s="178"/>
      <c r="DL312" s="178"/>
      <c r="DM312" s="178"/>
      <c r="DN312" s="178"/>
      <c r="DO312" s="178"/>
      <c r="DP312" s="178"/>
      <c r="DQ312" s="178"/>
      <c r="DR312" s="178"/>
      <c r="DS312" s="178"/>
      <c r="DT312" s="178"/>
      <c r="DU312" s="178"/>
      <c r="DV312" s="178"/>
      <c r="DW312" s="178"/>
      <c r="DX312" s="178"/>
      <c r="DY312" s="178"/>
      <c r="DZ312" s="178"/>
      <c r="EA312" s="178"/>
      <c r="EB312" s="178"/>
      <c r="EC312" s="178"/>
      <c r="ED312" s="178"/>
    </row>
    <row r="313" spans="1:134">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c r="CV313" s="178"/>
      <c r="CW313" s="178"/>
      <c r="CX313" s="178"/>
      <c r="CY313" s="178"/>
      <c r="CZ313" s="178"/>
      <c r="DA313" s="178"/>
      <c r="DB313" s="178"/>
      <c r="DC313" s="178"/>
      <c r="DD313" s="178"/>
      <c r="DE313" s="178"/>
      <c r="DF313" s="178"/>
      <c r="DG313" s="178"/>
      <c r="DH313" s="178"/>
      <c r="DI313" s="178"/>
      <c r="DJ313" s="178"/>
      <c r="DK313" s="178"/>
      <c r="DL313" s="178"/>
      <c r="DM313" s="178"/>
      <c r="DN313" s="178"/>
      <c r="DO313" s="178"/>
      <c r="DP313" s="178"/>
      <c r="DQ313" s="178"/>
      <c r="DR313" s="178"/>
      <c r="DS313" s="178"/>
      <c r="DT313" s="178"/>
      <c r="DU313" s="178"/>
      <c r="DV313" s="178"/>
      <c r="DW313" s="178"/>
      <c r="DX313" s="178"/>
      <c r="DY313" s="178"/>
      <c r="DZ313" s="178"/>
      <c r="EA313" s="178"/>
      <c r="EB313" s="178"/>
      <c r="EC313" s="178"/>
      <c r="ED313" s="178"/>
    </row>
    <row r="314" spans="1:134">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c r="CV314" s="178"/>
      <c r="CW314" s="178"/>
      <c r="CX314" s="178"/>
      <c r="CY314" s="178"/>
      <c r="CZ314" s="178"/>
      <c r="DA314" s="178"/>
      <c r="DB314" s="178"/>
      <c r="DC314" s="178"/>
      <c r="DD314" s="178"/>
      <c r="DE314" s="178"/>
      <c r="DF314" s="178"/>
      <c r="DG314" s="178"/>
      <c r="DH314" s="178"/>
      <c r="DI314" s="178"/>
      <c r="DJ314" s="178"/>
      <c r="DK314" s="178"/>
      <c r="DL314" s="178"/>
      <c r="DM314" s="178"/>
      <c r="DN314" s="178"/>
      <c r="DO314" s="178"/>
      <c r="DP314" s="178"/>
      <c r="DQ314" s="178"/>
      <c r="DR314" s="178"/>
      <c r="DS314" s="178"/>
      <c r="DT314" s="178"/>
      <c r="DU314" s="178"/>
      <c r="DV314" s="178"/>
      <c r="DW314" s="178"/>
      <c r="DX314" s="178"/>
      <c r="DY314" s="178"/>
      <c r="DZ314" s="178"/>
      <c r="EA314" s="178"/>
      <c r="EB314" s="178"/>
      <c r="EC314" s="178"/>
      <c r="ED314" s="178"/>
    </row>
    <row r="315" spans="1:134">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c r="CV315" s="178"/>
      <c r="CW315" s="178"/>
      <c r="CX315" s="178"/>
      <c r="CY315" s="178"/>
      <c r="CZ315" s="178"/>
      <c r="DA315" s="178"/>
      <c r="DB315" s="178"/>
      <c r="DC315" s="178"/>
      <c r="DD315" s="178"/>
      <c r="DE315" s="178"/>
      <c r="DF315" s="178"/>
      <c r="DG315" s="178"/>
      <c r="DH315" s="178"/>
      <c r="DI315" s="178"/>
      <c r="DJ315" s="178"/>
      <c r="DK315" s="178"/>
      <c r="DL315" s="178"/>
      <c r="DM315" s="178"/>
      <c r="DN315" s="178"/>
      <c r="DO315" s="178"/>
      <c r="DP315" s="178"/>
      <c r="DQ315" s="178"/>
      <c r="DR315" s="178"/>
      <c r="DS315" s="178"/>
      <c r="DT315" s="178"/>
      <c r="DU315" s="178"/>
      <c r="DV315" s="178"/>
      <c r="DW315" s="178"/>
      <c r="DX315" s="178"/>
      <c r="DY315" s="178"/>
      <c r="DZ315" s="178"/>
      <c r="EA315" s="178"/>
      <c r="EB315" s="178"/>
      <c r="EC315" s="178"/>
      <c r="ED315" s="178"/>
    </row>
    <row r="316" spans="1:134">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c r="CV316" s="178"/>
      <c r="CW316" s="178"/>
      <c r="CX316" s="178"/>
      <c r="CY316" s="178"/>
      <c r="CZ316" s="178"/>
      <c r="DA316" s="178"/>
      <c r="DB316" s="178"/>
      <c r="DC316" s="178"/>
      <c r="DD316" s="178"/>
      <c r="DE316" s="178"/>
      <c r="DF316" s="178"/>
      <c r="DG316" s="178"/>
      <c r="DH316" s="178"/>
      <c r="DI316" s="178"/>
      <c r="DJ316" s="178"/>
      <c r="DK316" s="178"/>
      <c r="DL316" s="178"/>
      <c r="DM316" s="178"/>
      <c r="DN316" s="178"/>
      <c r="DO316" s="178"/>
      <c r="DP316" s="178"/>
      <c r="DQ316" s="178"/>
      <c r="DR316" s="178"/>
      <c r="DS316" s="178"/>
      <c r="DT316" s="178"/>
      <c r="DU316" s="178"/>
      <c r="DV316" s="178"/>
      <c r="DW316" s="178"/>
      <c r="DX316" s="178"/>
      <c r="DY316" s="178"/>
      <c r="DZ316" s="178"/>
      <c r="EA316" s="178"/>
      <c r="EB316" s="178"/>
      <c r="EC316" s="178"/>
      <c r="ED316" s="178"/>
    </row>
    <row r="317" spans="1:134">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c r="CV317" s="178"/>
      <c r="CW317" s="178"/>
      <c r="CX317" s="178"/>
      <c r="CY317" s="178"/>
      <c r="CZ317" s="178"/>
      <c r="DA317" s="178"/>
      <c r="DB317" s="178"/>
      <c r="DC317" s="178"/>
      <c r="DD317" s="178"/>
      <c r="DE317" s="178"/>
      <c r="DF317" s="178"/>
      <c r="DG317" s="178"/>
      <c r="DH317" s="178"/>
      <c r="DI317" s="178"/>
      <c r="DJ317" s="178"/>
      <c r="DK317" s="178"/>
      <c r="DL317" s="178"/>
      <c r="DM317" s="178"/>
      <c r="DN317" s="178"/>
      <c r="DO317" s="178"/>
      <c r="DP317" s="178"/>
      <c r="DQ317" s="178"/>
      <c r="DR317" s="178"/>
      <c r="DS317" s="178"/>
      <c r="DT317" s="178"/>
      <c r="DU317" s="178"/>
      <c r="DV317" s="178"/>
      <c r="DW317" s="178"/>
      <c r="DX317" s="178"/>
      <c r="DY317" s="178"/>
      <c r="DZ317" s="178"/>
      <c r="EA317" s="178"/>
      <c r="EB317" s="178"/>
      <c r="EC317" s="178"/>
      <c r="ED317" s="178"/>
    </row>
    <row r="318" spans="1:134">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c r="CV318" s="178"/>
      <c r="CW318" s="178"/>
      <c r="CX318" s="178"/>
      <c r="CY318" s="178"/>
      <c r="CZ318" s="178"/>
      <c r="DA318" s="178"/>
      <c r="DB318" s="178"/>
      <c r="DC318" s="178"/>
      <c r="DD318" s="178"/>
      <c r="DE318" s="178"/>
      <c r="DF318" s="178"/>
      <c r="DG318" s="178"/>
      <c r="DH318" s="178"/>
      <c r="DI318" s="178"/>
      <c r="DJ318" s="178"/>
      <c r="DK318" s="178"/>
      <c r="DL318" s="178"/>
      <c r="DM318" s="178"/>
      <c r="DN318" s="178"/>
      <c r="DO318" s="178"/>
      <c r="DP318" s="178"/>
      <c r="DQ318" s="178"/>
      <c r="DR318" s="178"/>
      <c r="DS318" s="178"/>
      <c r="DT318" s="178"/>
      <c r="DU318" s="178"/>
      <c r="DV318" s="178"/>
      <c r="DW318" s="178"/>
      <c r="DX318" s="178"/>
      <c r="DY318" s="178"/>
      <c r="DZ318" s="178"/>
      <c r="EA318" s="178"/>
      <c r="EB318" s="178"/>
      <c r="EC318" s="178"/>
      <c r="ED318" s="178"/>
    </row>
    <row r="319" spans="1:134">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c r="CV319" s="178"/>
      <c r="CW319" s="178"/>
      <c r="CX319" s="178"/>
      <c r="CY319" s="178"/>
      <c r="CZ319" s="178"/>
      <c r="DA319" s="178"/>
      <c r="DB319" s="178"/>
      <c r="DC319" s="178"/>
      <c r="DD319" s="178"/>
      <c r="DE319" s="178"/>
      <c r="DF319" s="178"/>
      <c r="DG319" s="178"/>
      <c r="DH319" s="178"/>
      <c r="DI319" s="178"/>
      <c r="DJ319" s="178"/>
      <c r="DK319" s="178"/>
      <c r="DL319" s="178"/>
      <c r="DM319" s="178"/>
      <c r="DN319" s="178"/>
      <c r="DO319" s="178"/>
      <c r="DP319" s="178"/>
      <c r="DQ319" s="178"/>
      <c r="DR319" s="178"/>
      <c r="DS319" s="178"/>
      <c r="DT319" s="178"/>
      <c r="DU319" s="178"/>
      <c r="DV319" s="178"/>
      <c r="DW319" s="178"/>
      <c r="DX319" s="178"/>
      <c r="DY319" s="178"/>
      <c r="DZ319" s="178"/>
      <c r="EA319" s="178"/>
      <c r="EB319" s="178"/>
      <c r="EC319" s="178"/>
      <c r="ED319" s="178"/>
    </row>
    <row r="320" spans="1:134">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c r="CV320" s="178"/>
      <c r="CW320" s="178"/>
      <c r="CX320" s="178"/>
      <c r="CY320" s="178"/>
      <c r="CZ320" s="178"/>
      <c r="DA320" s="178"/>
      <c r="DB320" s="178"/>
      <c r="DC320" s="178"/>
      <c r="DD320" s="178"/>
      <c r="DE320" s="178"/>
      <c r="DF320" s="178"/>
      <c r="DG320" s="178"/>
      <c r="DH320" s="178"/>
      <c r="DI320" s="178"/>
      <c r="DJ320" s="178"/>
      <c r="DK320" s="178"/>
      <c r="DL320" s="178"/>
      <c r="DM320" s="178"/>
      <c r="DN320" s="178"/>
      <c r="DO320" s="178"/>
      <c r="DP320" s="178"/>
      <c r="DQ320" s="178"/>
      <c r="DR320" s="178"/>
      <c r="DS320" s="178"/>
      <c r="DT320" s="178"/>
      <c r="DU320" s="178"/>
      <c r="DV320" s="178"/>
      <c r="DW320" s="178"/>
      <c r="DX320" s="178"/>
      <c r="DY320" s="178"/>
      <c r="DZ320" s="178"/>
      <c r="EA320" s="178"/>
      <c r="EB320" s="178"/>
      <c r="EC320" s="178"/>
      <c r="ED320" s="178"/>
    </row>
    <row r="321" spans="1:134">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c r="CV321" s="178"/>
      <c r="CW321" s="178"/>
      <c r="CX321" s="178"/>
      <c r="CY321" s="178"/>
      <c r="CZ321" s="178"/>
      <c r="DA321" s="178"/>
      <c r="DB321" s="178"/>
      <c r="DC321" s="178"/>
      <c r="DD321" s="178"/>
      <c r="DE321" s="178"/>
      <c r="DF321" s="178"/>
      <c r="DG321" s="178"/>
      <c r="DH321" s="178"/>
      <c r="DI321" s="178"/>
      <c r="DJ321" s="178"/>
      <c r="DK321" s="178"/>
      <c r="DL321" s="178"/>
      <c r="DM321" s="178"/>
      <c r="DN321" s="178"/>
      <c r="DO321" s="178"/>
      <c r="DP321" s="178"/>
      <c r="DQ321" s="178"/>
      <c r="DR321" s="178"/>
      <c r="DS321" s="178"/>
      <c r="DT321" s="178"/>
      <c r="DU321" s="178"/>
      <c r="DV321" s="178"/>
      <c r="DW321" s="178"/>
      <c r="DX321" s="178"/>
      <c r="DY321" s="178"/>
      <c r="DZ321" s="178"/>
      <c r="EA321" s="178"/>
      <c r="EB321" s="178"/>
      <c r="EC321" s="178"/>
      <c r="ED321" s="178"/>
    </row>
    <row r="322" spans="1:134">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c r="CV322" s="178"/>
      <c r="CW322" s="178"/>
      <c r="CX322" s="178"/>
      <c r="CY322" s="178"/>
      <c r="CZ322" s="178"/>
      <c r="DA322" s="178"/>
      <c r="DB322" s="178"/>
      <c r="DC322" s="178"/>
      <c r="DD322" s="178"/>
      <c r="DE322" s="178"/>
      <c r="DF322" s="178"/>
      <c r="DG322" s="178"/>
      <c r="DH322" s="178"/>
      <c r="DI322" s="178"/>
      <c r="DJ322" s="178"/>
      <c r="DK322" s="178"/>
      <c r="DL322" s="178"/>
      <c r="DM322" s="178"/>
      <c r="DN322" s="178"/>
      <c r="DO322" s="178"/>
      <c r="DP322" s="178"/>
      <c r="DQ322" s="178"/>
      <c r="DR322" s="178"/>
      <c r="DS322" s="178"/>
      <c r="DT322" s="178"/>
      <c r="DU322" s="178"/>
      <c r="DV322" s="178"/>
      <c r="DW322" s="178"/>
      <c r="DX322" s="178"/>
      <c r="DY322" s="178"/>
      <c r="DZ322" s="178"/>
      <c r="EA322" s="178"/>
      <c r="EB322" s="178"/>
      <c r="EC322" s="178"/>
      <c r="ED322" s="178"/>
    </row>
    <row r="323" spans="1:134">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c r="CV323" s="178"/>
      <c r="CW323" s="178"/>
      <c r="CX323" s="178"/>
      <c r="CY323" s="178"/>
      <c r="CZ323" s="178"/>
      <c r="DA323" s="178"/>
      <c r="DB323" s="178"/>
      <c r="DC323" s="178"/>
      <c r="DD323" s="178"/>
      <c r="DE323" s="178"/>
      <c r="DF323" s="178"/>
      <c r="DG323" s="178"/>
      <c r="DH323" s="178"/>
      <c r="DI323" s="178"/>
      <c r="DJ323" s="178"/>
      <c r="DK323" s="178"/>
      <c r="DL323" s="178"/>
      <c r="DM323" s="178"/>
      <c r="DN323" s="178"/>
      <c r="DO323" s="178"/>
      <c r="DP323" s="178"/>
      <c r="DQ323" s="178"/>
      <c r="DR323" s="178"/>
      <c r="DS323" s="178"/>
      <c r="DT323" s="178"/>
      <c r="DU323" s="178"/>
      <c r="DV323" s="178"/>
      <c r="DW323" s="178"/>
      <c r="DX323" s="178"/>
      <c r="DY323" s="178"/>
      <c r="DZ323" s="178"/>
      <c r="EA323" s="178"/>
      <c r="EB323" s="178"/>
      <c r="EC323" s="178"/>
      <c r="ED323" s="178"/>
    </row>
    <row r="324" spans="1:134">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c r="CV324" s="178"/>
      <c r="CW324" s="178"/>
      <c r="CX324" s="178"/>
      <c r="CY324" s="178"/>
      <c r="CZ324" s="178"/>
      <c r="DA324" s="178"/>
      <c r="DB324" s="178"/>
      <c r="DC324" s="178"/>
      <c r="DD324" s="178"/>
      <c r="DE324" s="178"/>
      <c r="DF324" s="178"/>
      <c r="DG324" s="178"/>
      <c r="DH324" s="178"/>
      <c r="DI324" s="178"/>
      <c r="DJ324" s="178"/>
      <c r="DK324" s="178"/>
      <c r="DL324" s="178"/>
      <c r="DM324" s="178"/>
      <c r="DN324" s="178"/>
      <c r="DO324" s="178"/>
      <c r="DP324" s="178"/>
      <c r="DQ324" s="178"/>
      <c r="DR324" s="178"/>
      <c r="DS324" s="178"/>
      <c r="DT324" s="178"/>
      <c r="DU324" s="178"/>
      <c r="DV324" s="178"/>
      <c r="DW324" s="178"/>
      <c r="DX324" s="178"/>
      <c r="DY324" s="178"/>
      <c r="DZ324" s="178"/>
      <c r="EA324" s="178"/>
      <c r="EB324" s="178"/>
      <c r="EC324" s="178"/>
      <c r="ED324" s="178"/>
    </row>
    <row r="325" spans="1:134">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8"/>
      <c r="AL325" s="178"/>
      <c r="AM325" s="178"/>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c r="CV325" s="178"/>
      <c r="CW325" s="178"/>
      <c r="CX325" s="178"/>
      <c r="CY325" s="178"/>
      <c r="CZ325" s="178"/>
      <c r="DA325" s="178"/>
      <c r="DB325" s="178"/>
      <c r="DC325" s="178"/>
      <c r="DD325" s="178"/>
      <c r="DE325" s="178"/>
      <c r="DF325" s="178"/>
      <c r="DG325" s="178"/>
      <c r="DH325" s="178"/>
      <c r="DI325" s="178"/>
      <c r="DJ325" s="178"/>
      <c r="DK325" s="178"/>
      <c r="DL325" s="178"/>
      <c r="DM325" s="178"/>
      <c r="DN325" s="178"/>
      <c r="DO325" s="178"/>
      <c r="DP325" s="178"/>
      <c r="DQ325" s="178"/>
      <c r="DR325" s="178"/>
      <c r="DS325" s="178"/>
      <c r="DT325" s="178"/>
      <c r="DU325" s="178"/>
      <c r="DV325" s="178"/>
      <c r="DW325" s="178"/>
      <c r="DX325" s="178"/>
      <c r="DY325" s="178"/>
      <c r="DZ325" s="178"/>
      <c r="EA325" s="178"/>
      <c r="EB325" s="178"/>
      <c r="EC325" s="178"/>
      <c r="ED325" s="178"/>
    </row>
    <row r="326" spans="1:134">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c r="CV326" s="178"/>
      <c r="CW326" s="178"/>
      <c r="CX326" s="178"/>
      <c r="CY326" s="178"/>
      <c r="CZ326" s="178"/>
      <c r="DA326" s="178"/>
      <c r="DB326" s="178"/>
      <c r="DC326" s="178"/>
      <c r="DD326" s="178"/>
      <c r="DE326" s="178"/>
      <c r="DF326" s="178"/>
      <c r="DG326" s="178"/>
      <c r="DH326" s="178"/>
      <c r="DI326" s="178"/>
      <c r="DJ326" s="178"/>
      <c r="DK326" s="178"/>
      <c r="DL326" s="178"/>
      <c r="DM326" s="178"/>
      <c r="DN326" s="178"/>
      <c r="DO326" s="178"/>
      <c r="DP326" s="178"/>
      <c r="DQ326" s="178"/>
      <c r="DR326" s="178"/>
      <c r="DS326" s="178"/>
      <c r="DT326" s="178"/>
      <c r="DU326" s="178"/>
      <c r="DV326" s="178"/>
      <c r="DW326" s="178"/>
      <c r="DX326" s="178"/>
      <c r="DY326" s="178"/>
      <c r="DZ326" s="178"/>
      <c r="EA326" s="178"/>
      <c r="EB326" s="178"/>
      <c r="EC326" s="178"/>
      <c r="ED326" s="178"/>
    </row>
    <row r="327" spans="1:134">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8"/>
      <c r="AL327" s="178"/>
      <c r="AM327" s="178"/>
      <c r="AN327" s="178"/>
      <c r="AO327" s="178"/>
      <c r="AP327" s="178"/>
      <c r="AQ327" s="178"/>
      <c r="AR327" s="178"/>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c r="CV327" s="178"/>
      <c r="CW327" s="178"/>
      <c r="CX327" s="178"/>
      <c r="CY327" s="178"/>
      <c r="CZ327" s="178"/>
      <c r="DA327" s="178"/>
      <c r="DB327" s="178"/>
      <c r="DC327" s="178"/>
      <c r="DD327" s="178"/>
      <c r="DE327" s="178"/>
      <c r="DF327" s="178"/>
      <c r="DG327" s="178"/>
      <c r="DH327" s="178"/>
      <c r="DI327" s="178"/>
      <c r="DJ327" s="178"/>
      <c r="DK327" s="178"/>
      <c r="DL327" s="178"/>
      <c r="DM327" s="178"/>
      <c r="DN327" s="178"/>
      <c r="DO327" s="178"/>
      <c r="DP327" s="178"/>
      <c r="DQ327" s="178"/>
      <c r="DR327" s="178"/>
      <c r="DS327" s="178"/>
      <c r="DT327" s="178"/>
      <c r="DU327" s="178"/>
      <c r="DV327" s="178"/>
      <c r="DW327" s="178"/>
      <c r="DX327" s="178"/>
      <c r="DY327" s="178"/>
      <c r="DZ327" s="178"/>
      <c r="EA327" s="178"/>
      <c r="EB327" s="178"/>
      <c r="EC327" s="178"/>
      <c r="ED327" s="178"/>
    </row>
    <row r="328" spans="1:134">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8"/>
      <c r="AL328" s="178"/>
      <c r="AM328" s="178"/>
      <c r="AN328" s="178"/>
      <c r="AO328" s="178"/>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c r="CV328" s="178"/>
      <c r="CW328" s="178"/>
      <c r="CX328" s="178"/>
      <c r="CY328" s="178"/>
      <c r="CZ328" s="178"/>
      <c r="DA328" s="178"/>
      <c r="DB328" s="178"/>
      <c r="DC328" s="178"/>
      <c r="DD328" s="178"/>
      <c r="DE328" s="178"/>
      <c r="DF328" s="178"/>
      <c r="DG328" s="178"/>
      <c r="DH328" s="178"/>
      <c r="DI328" s="178"/>
      <c r="DJ328" s="178"/>
      <c r="DK328" s="178"/>
      <c r="DL328" s="178"/>
      <c r="DM328" s="178"/>
      <c r="DN328" s="178"/>
      <c r="DO328" s="178"/>
      <c r="DP328" s="178"/>
      <c r="DQ328" s="178"/>
      <c r="DR328" s="178"/>
      <c r="DS328" s="178"/>
      <c r="DT328" s="178"/>
      <c r="DU328" s="178"/>
      <c r="DV328" s="178"/>
      <c r="DW328" s="178"/>
      <c r="DX328" s="178"/>
      <c r="DY328" s="178"/>
      <c r="DZ328" s="178"/>
      <c r="EA328" s="178"/>
      <c r="EB328" s="178"/>
      <c r="EC328" s="178"/>
      <c r="ED328" s="178"/>
    </row>
    <row r="329" spans="1:134">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8"/>
      <c r="AL329" s="178"/>
      <c r="AM329" s="178"/>
      <c r="AN329" s="178"/>
      <c r="AO329" s="178"/>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c r="CV329" s="178"/>
      <c r="CW329" s="178"/>
      <c r="CX329" s="178"/>
      <c r="CY329" s="178"/>
      <c r="CZ329" s="178"/>
      <c r="DA329" s="178"/>
      <c r="DB329" s="178"/>
      <c r="DC329" s="178"/>
      <c r="DD329" s="178"/>
      <c r="DE329" s="178"/>
      <c r="DF329" s="178"/>
      <c r="DG329" s="178"/>
      <c r="DH329" s="178"/>
      <c r="DI329" s="178"/>
      <c r="DJ329" s="178"/>
      <c r="DK329" s="178"/>
      <c r="DL329" s="178"/>
      <c r="DM329" s="178"/>
      <c r="DN329" s="178"/>
      <c r="DO329" s="178"/>
      <c r="DP329" s="178"/>
      <c r="DQ329" s="178"/>
      <c r="DR329" s="178"/>
      <c r="DS329" s="178"/>
      <c r="DT329" s="178"/>
      <c r="DU329" s="178"/>
      <c r="DV329" s="178"/>
      <c r="DW329" s="178"/>
      <c r="DX329" s="178"/>
      <c r="DY329" s="178"/>
      <c r="DZ329" s="178"/>
      <c r="EA329" s="178"/>
      <c r="EB329" s="178"/>
      <c r="EC329" s="178"/>
      <c r="ED329" s="178"/>
    </row>
    <row r="330" spans="1:134">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8"/>
      <c r="AL330" s="178"/>
      <c r="AM330" s="178"/>
      <c r="AN330" s="178"/>
      <c r="AO330" s="178"/>
      <c r="AP330" s="178"/>
      <c r="AQ330" s="178"/>
      <c r="AR330" s="178"/>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c r="CV330" s="178"/>
      <c r="CW330" s="178"/>
      <c r="CX330" s="178"/>
      <c r="CY330" s="178"/>
      <c r="CZ330" s="178"/>
      <c r="DA330" s="178"/>
      <c r="DB330" s="178"/>
      <c r="DC330" s="178"/>
      <c r="DD330" s="178"/>
      <c r="DE330" s="178"/>
      <c r="DF330" s="178"/>
      <c r="DG330" s="178"/>
      <c r="DH330" s="178"/>
      <c r="DI330" s="178"/>
      <c r="DJ330" s="178"/>
      <c r="DK330" s="178"/>
      <c r="DL330" s="178"/>
      <c r="DM330" s="178"/>
      <c r="DN330" s="178"/>
      <c r="DO330" s="178"/>
      <c r="DP330" s="178"/>
      <c r="DQ330" s="178"/>
      <c r="DR330" s="178"/>
      <c r="DS330" s="178"/>
      <c r="DT330" s="178"/>
      <c r="DU330" s="178"/>
      <c r="DV330" s="178"/>
      <c r="DW330" s="178"/>
      <c r="DX330" s="178"/>
      <c r="DY330" s="178"/>
      <c r="DZ330" s="178"/>
      <c r="EA330" s="178"/>
      <c r="EB330" s="178"/>
      <c r="EC330" s="178"/>
      <c r="ED330" s="178"/>
    </row>
    <row r="331" spans="1:134">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8"/>
      <c r="AL331" s="178"/>
      <c r="AM331" s="178"/>
      <c r="AN331" s="178"/>
      <c r="AO331" s="178"/>
      <c r="AP331" s="178"/>
      <c r="AQ331" s="178"/>
      <c r="AR331" s="178"/>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c r="CV331" s="178"/>
      <c r="CW331" s="178"/>
      <c r="CX331" s="178"/>
      <c r="CY331" s="178"/>
      <c r="CZ331" s="178"/>
      <c r="DA331" s="178"/>
      <c r="DB331" s="178"/>
      <c r="DC331" s="178"/>
      <c r="DD331" s="178"/>
      <c r="DE331" s="178"/>
      <c r="DF331" s="178"/>
      <c r="DG331" s="178"/>
      <c r="DH331" s="178"/>
      <c r="DI331" s="178"/>
      <c r="DJ331" s="178"/>
      <c r="DK331" s="178"/>
      <c r="DL331" s="178"/>
      <c r="DM331" s="178"/>
      <c r="DN331" s="178"/>
      <c r="DO331" s="178"/>
      <c r="DP331" s="178"/>
      <c r="DQ331" s="178"/>
      <c r="DR331" s="178"/>
      <c r="DS331" s="178"/>
      <c r="DT331" s="178"/>
      <c r="DU331" s="178"/>
      <c r="DV331" s="178"/>
      <c r="DW331" s="178"/>
      <c r="DX331" s="178"/>
      <c r="DY331" s="178"/>
      <c r="DZ331" s="178"/>
      <c r="EA331" s="178"/>
      <c r="EB331" s="178"/>
      <c r="EC331" s="178"/>
      <c r="ED331" s="178"/>
    </row>
    <row r="332" spans="1:134">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c r="CV332" s="178"/>
      <c r="CW332" s="178"/>
      <c r="CX332" s="178"/>
      <c r="CY332" s="178"/>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78"/>
      <c r="DX332" s="178"/>
      <c r="DY332" s="178"/>
      <c r="DZ332" s="178"/>
      <c r="EA332" s="178"/>
      <c r="EB332" s="178"/>
      <c r="EC332" s="178"/>
      <c r="ED332" s="178"/>
    </row>
    <row r="333" spans="1:134">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c r="CV333" s="178"/>
      <c r="CW333" s="178"/>
      <c r="CX333" s="178"/>
      <c r="CY333" s="178"/>
      <c r="CZ333" s="178"/>
      <c r="DA333" s="178"/>
      <c r="DB333" s="178"/>
      <c r="DC333" s="178"/>
      <c r="DD333" s="178"/>
      <c r="DE333" s="178"/>
      <c r="DF333" s="178"/>
      <c r="DG333" s="178"/>
      <c r="DH333" s="178"/>
      <c r="DI333" s="178"/>
      <c r="DJ333" s="178"/>
      <c r="DK333" s="178"/>
      <c r="DL333" s="178"/>
      <c r="DM333" s="178"/>
      <c r="DN333" s="178"/>
      <c r="DO333" s="178"/>
      <c r="DP333" s="178"/>
      <c r="DQ333" s="178"/>
      <c r="DR333" s="178"/>
      <c r="DS333" s="178"/>
      <c r="DT333" s="178"/>
      <c r="DU333" s="178"/>
      <c r="DV333" s="178"/>
      <c r="DW333" s="178"/>
      <c r="DX333" s="178"/>
      <c r="DY333" s="178"/>
      <c r="DZ333" s="178"/>
      <c r="EA333" s="178"/>
      <c r="EB333" s="178"/>
      <c r="EC333" s="178"/>
      <c r="ED333" s="178"/>
    </row>
    <row r="334" spans="1:134">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c r="CV334" s="178"/>
      <c r="CW334" s="178"/>
      <c r="CX334" s="178"/>
      <c r="CY334" s="178"/>
      <c r="CZ334" s="178"/>
      <c r="DA334" s="178"/>
      <c r="DB334" s="178"/>
      <c r="DC334" s="178"/>
      <c r="DD334" s="178"/>
      <c r="DE334" s="178"/>
      <c r="DF334" s="178"/>
      <c r="DG334" s="178"/>
      <c r="DH334" s="178"/>
      <c r="DI334" s="178"/>
      <c r="DJ334" s="178"/>
      <c r="DK334" s="178"/>
      <c r="DL334" s="178"/>
      <c r="DM334" s="178"/>
      <c r="DN334" s="178"/>
      <c r="DO334" s="178"/>
      <c r="DP334" s="178"/>
      <c r="DQ334" s="178"/>
      <c r="DR334" s="178"/>
      <c r="DS334" s="178"/>
      <c r="DT334" s="178"/>
      <c r="DU334" s="178"/>
      <c r="DV334" s="178"/>
      <c r="DW334" s="178"/>
      <c r="DX334" s="178"/>
      <c r="DY334" s="178"/>
      <c r="DZ334" s="178"/>
      <c r="EA334" s="178"/>
      <c r="EB334" s="178"/>
      <c r="EC334" s="178"/>
      <c r="ED334" s="178"/>
    </row>
    <row r="335" spans="1:134">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c r="CV335" s="178"/>
      <c r="CW335" s="178"/>
      <c r="CX335" s="178"/>
      <c r="CY335" s="178"/>
      <c r="CZ335" s="178"/>
      <c r="DA335" s="178"/>
      <c r="DB335" s="178"/>
      <c r="DC335" s="178"/>
      <c r="DD335" s="178"/>
      <c r="DE335" s="178"/>
      <c r="DF335" s="178"/>
      <c r="DG335" s="178"/>
      <c r="DH335" s="178"/>
      <c r="DI335" s="178"/>
      <c r="DJ335" s="178"/>
      <c r="DK335" s="178"/>
      <c r="DL335" s="178"/>
      <c r="DM335" s="178"/>
      <c r="DN335" s="178"/>
      <c r="DO335" s="178"/>
      <c r="DP335" s="178"/>
      <c r="DQ335" s="178"/>
      <c r="DR335" s="178"/>
      <c r="DS335" s="178"/>
      <c r="DT335" s="178"/>
      <c r="DU335" s="178"/>
      <c r="DV335" s="178"/>
      <c r="DW335" s="178"/>
      <c r="DX335" s="178"/>
      <c r="DY335" s="178"/>
      <c r="DZ335" s="178"/>
      <c r="EA335" s="178"/>
      <c r="EB335" s="178"/>
      <c r="EC335" s="178"/>
      <c r="ED335" s="178"/>
    </row>
    <row r="336" spans="1:134">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c r="CV336" s="178"/>
      <c r="CW336" s="178"/>
      <c r="CX336" s="178"/>
      <c r="CY336" s="178"/>
      <c r="CZ336" s="178"/>
      <c r="DA336" s="178"/>
      <c r="DB336" s="178"/>
      <c r="DC336" s="178"/>
      <c r="DD336" s="178"/>
      <c r="DE336" s="178"/>
      <c r="DF336" s="178"/>
      <c r="DG336" s="178"/>
      <c r="DH336" s="178"/>
      <c r="DI336" s="178"/>
      <c r="DJ336" s="178"/>
      <c r="DK336" s="178"/>
      <c r="DL336" s="178"/>
      <c r="DM336" s="178"/>
      <c r="DN336" s="178"/>
      <c r="DO336" s="178"/>
      <c r="DP336" s="178"/>
      <c r="DQ336" s="178"/>
      <c r="DR336" s="178"/>
      <c r="DS336" s="178"/>
      <c r="DT336" s="178"/>
      <c r="DU336" s="178"/>
      <c r="DV336" s="178"/>
      <c r="DW336" s="178"/>
      <c r="DX336" s="178"/>
      <c r="DY336" s="178"/>
      <c r="DZ336" s="178"/>
      <c r="EA336" s="178"/>
      <c r="EB336" s="178"/>
      <c r="EC336" s="178"/>
      <c r="ED336" s="178"/>
    </row>
    <row r="337" spans="1:134">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c r="CV337" s="178"/>
      <c r="CW337" s="178"/>
      <c r="CX337" s="178"/>
      <c r="CY337" s="178"/>
      <c r="CZ337" s="178"/>
      <c r="DA337" s="178"/>
      <c r="DB337" s="178"/>
      <c r="DC337" s="178"/>
      <c r="DD337" s="178"/>
      <c r="DE337" s="178"/>
      <c r="DF337" s="178"/>
      <c r="DG337" s="178"/>
      <c r="DH337" s="178"/>
      <c r="DI337" s="178"/>
      <c r="DJ337" s="178"/>
      <c r="DK337" s="178"/>
      <c r="DL337" s="178"/>
      <c r="DM337" s="178"/>
      <c r="DN337" s="178"/>
      <c r="DO337" s="178"/>
      <c r="DP337" s="178"/>
      <c r="DQ337" s="178"/>
      <c r="DR337" s="178"/>
      <c r="DS337" s="178"/>
      <c r="DT337" s="178"/>
      <c r="DU337" s="178"/>
      <c r="DV337" s="178"/>
      <c r="DW337" s="178"/>
      <c r="DX337" s="178"/>
      <c r="DY337" s="178"/>
      <c r="DZ337" s="178"/>
      <c r="EA337" s="178"/>
      <c r="EB337" s="178"/>
      <c r="EC337" s="178"/>
      <c r="ED337" s="178"/>
    </row>
    <row r="338" spans="1:134">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c r="CV338" s="178"/>
      <c r="CW338" s="178"/>
      <c r="CX338" s="178"/>
      <c r="CY338" s="178"/>
      <c r="CZ338" s="178"/>
      <c r="DA338" s="178"/>
      <c r="DB338" s="178"/>
      <c r="DC338" s="178"/>
      <c r="DD338" s="178"/>
      <c r="DE338" s="178"/>
      <c r="DF338" s="178"/>
      <c r="DG338" s="178"/>
      <c r="DH338" s="178"/>
      <c r="DI338" s="178"/>
      <c r="DJ338" s="178"/>
      <c r="DK338" s="178"/>
      <c r="DL338" s="178"/>
      <c r="DM338" s="178"/>
      <c r="DN338" s="178"/>
      <c r="DO338" s="178"/>
      <c r="DP338" s="178"/>
      <c r="DQ338" s="178"/>
      <c r="DR338" s="178"/>
      <c r="DS338" s="178"/>
      <c r="DT338" s="178"/>
      <c r="DU338" s="178"/>
      <c r="DV338" s="178"/>
      <c r="DW338" s="178"/>
      <c r="DX338" s="178"/>
      <c r="DY338" s="178"/>
      <c r="DZ338" s="178"/>
      <c r="EA338" s="178"/>
      <c r="EB338" s="178"/>
      <c r="EC338" s="178"/>
      <c r="ED338" s="178"/>
    </row>
    <row r="339" spans="1:134">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c r="CV339" s="178"/>
      <c r="CW339" s="178"/>
      <c r="CX339" s="178"/>
      <c r="CY339" s="178"/>
      <c r="CZ339" s="178"/>
      <c r="DA339" s="178"/>
      <c r="DB339" s="178"/>
      <c r="DC339" s="178"/>
      <c r="DD339" s="178"/>
      <c r="DE339" s="178"/>
      <c r="DF339" s="178"/>
      <c r="DG339" s="178"/>
      <c r="DH339" s="178"/>
      <c r="DI339" s="178"/>
      <c r="DJ339" s="178"/>
      <c r="DK339" s="178"/>
      <c r="DL339" s="178"/>
      <c r="DM339" s="178"/>
      <c r="DN339" s="178"/>
      <c r="DO339" s="178"/>
      <c r="DP339" s="178"/>
      <c r="DQ339" s="178"/>
      <c r="DR339" s="178"/>
      <c r="DS339" s="178"/>
      <c r="DT339" s="178"/>
      <c r="DU339" s="178"/>
      <c r="DV339" s="178"/>
      <c r="DW339" s="178"/>
      <c r="DX339" s="178"/>
      <c r="DY339" s="178"/>
      <c r="DZ339" s="178"/>
      <c r="EA339" s="178"/>
      <c r="EB339" s="178"/>
      <c r="EC339" s="178"/>
      <c r="ED339" s="178"/>
    </row>
    <row r="340" spans="1:134">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c r="CV340" s="178"/>
      <c r="CW340" s="178"/>
      <c r="CX340" s="178"/>
      <c r="CY340" s="178"/>
      <c r="CZ340" s="178"/>
      <c r="DA340" s="178"/>
      <c r="DB340" s="178"/>
      <c r="DC340" s="178"/>
      <c r="DD340" s="178"/>
      <c r="DE340" s="178"/>
      <c r="DF340" s="178"/>
      <c r="DG340" s="178"/>
      <c r="DH340" s="178"/>
      <c r="DI340" s="178"/>
      <c r="DJ340" s="178"/>
      <c r="DK340" s="178"/>
      <c r="DL340" s="178"/>
      <c r="DM340" s="178"/>
      <c r="DN340" s="178"/>
      <c r="DO340" s="178"/>
      <c r="DP340" s="178"/>
      <c r="DQ340" s="178"/>
      <c r="DR340" s="178"/>
      <c r="DS340" s="178"/>
      <c r="DT340" s="178"/>
      <c r="DU340" s="178"/>
      <c r="DV340" s="178"/>
      <c r="DW340" s="178"/>
      <c r="DX340" s="178"/>
      <c r="DY340" s="178"/>
      <c r="DZ340" s="178"/>
      <c r="EA340" s="178"/>
      <c r="EB340" s="178"/>
      <c r="EC340" s="178"/>
      <c r="ED340" s="178"/>
    </row>
    <row r="341" spans="1:134">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c r="CV341" s="178"/>
      <c r="CW341" s="178"/>
      <c r="CX341" s="178"/>
      <c r="CY341" s="178"/>
      <c r="CZ341" s="178"/>
      <c r="DA341" s="178"/>
      <c r="DB341" s="178"/>
      <c r="DC341" s="178"/>
      <c r="DD341" s="178"/>
      <c r="DE341" s="178"/>
      <c r="DF341" s="178"/>
      <c r="DG341" s="178"/>
      <c r="DH341" s="178"/>
      <c r="DI341" s="178"/>
      <c r="DJ341" s="178"/>
      <c r="DK341" s="178"/>
      <c r="DL341" s="178"/>
      <c r="DM341" s="178"/>
      <c r="DN341" s="178"/>
      <c r="DO341" s="178"/>
      <c r="DP341" s="178"/>
      <c r="DQ341" s="178"/>
      <c r="DR341" s="178"/>
      <c r="DS341" s="178"/>
      <c r="DT341" s="178"/>
      <c r="DU341" s="178"/>
      <c r="DV341" s="178"/>
      <c r="DW341" s="178"/>
      <c r="DX341" s="178"/>
      <c r="DY341" s="178"/>
      <c r="DZ341" s="178"/>
      <c r="EA341" s="178"/>
      <c r="EB341" s="178"/>
      <c r="EC341" s="178"/>
      <c r="ED341" s="178"/>
    </row>
    <row r="342" spans="1:134">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c r="CV342" s="178"/>
      <c r="CW342" s="178"/>
      <c r="CX342" s="178"/>
      <c r="CY342" s="178"/>
      <c r="CZ342" s="178"/>
      <c r="DA342" s="178"/>
      <c r="DB342" s="178"/>
      <c r="DC342" s="178"/>
      <c r="DD342" s="178"/>
      <c r="DE342" s="178"/>
      <c r="DF342" s="178"/>
      <c r="DG342" s="178"/>
      <c r="DH342" s="178"/>
      <c r="DI342" s="178"/>
      <c r="DJ342" s="178"/>
      <c r="DK342" s="178"/>
      <c r="DL342" s="178"/>
      <c r="DM342" s="178"/>
      <c r="DN342" s="178"/>
      <c r="DO342" s="178"/>
      <c r="DP342" s="178"/>
      <c r="DQ342" s="178"/>
      <c r="DR342" s="178"/>
      <c r="DS342" s="178"/>
      <c r="DT342" s="178"/>
      <c r="DU342" s="178"/>
      <c r="DV342" s="178"/>
      <c r="DW342" s="178"/>
      <c r="DX342" s="178"/>
      <c r="DY342" s="178"/>
      <c r="DZ342" s="178"/>
      <c r="EA342" s="178"/>
      <c r="EB342" s="178"/>
      <c r="EC342" s="178"/>
      <c r="ED342" s="178"/>
    </row>
    <row r="343" spans="1:134">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c r="CV343" s="178"/>
      <c r="CW343" s="178"/>
      <c r="CX343" s="178"/>
      <c r="CY343" s="178"/>
      <c r="CZ343" s="178"/>
      <c r="DA343" s="178"/>
      <c r="DB343" s="178"/>
      <c r="DC343" s="178"/>
      <c r="DD343" s="178"/>
      <c r="DE343" s="178"/>
      <c r="DF343" s="178"/>
      <c r="DG343" s="178"/>
      <c r="DH343" s="178"/>
      <c r="DI343" s="178"/>
      <c r="DJ343" s="178"/>
      <c r="DK343" s="178"/>
      <c r="DL343" s="178"/>
      <c r="DM343" s="178"/>
      <c r="DN343" s="178"/>
      <c r="DO343" s="178"/>
      <c r="DP343" s="178"/>
      <c r="DQ343" s="178"/>
      <c r="DR343" s="178"/>
      <c r="DS343" s="178"/>
      <c r="DT343" s="178"/>
      <c r="DU343" s="178"/>
      <c r="DV343" s="178"/>
      <c r="DW343" s="178"/>
      <c r="DX343" s="178"/>
      <c r="DY343" s="178"/>
      <c r="DZ343" s="178"/>
      <c r="EA343" s="178"/>
      <c r="EB343" s="178"/>
      <c r="EC343" s="178"/>
      <c r="ED343" s="178"/>
    </row>
    <row r="344" spans="1:134">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c r="CV344" s="178"/>
      <c r="CW344" s="178"/>
      <c r="CX344" s="178"/>
      <c r="CY344" s="178"/>
      <c r="CZ344" s="178"/>
      <c r="DA344" s="178"/>
      <c r="DB344" s="178"/>
      <c r="DC344" s="178"/>
      <c r="DD344" s="178"/>
      <c r="DE344" s="178"/>
      <c r="DF344" s="178"/>
      <c r="DG344" s="178"/>
      <c r="DH344" s="178"/>
      <c r="DI344" s="178"/>
      <c r="DJ344" s="178"/>
      <c r="DK344" s="178"/>
      <c r="DL344" s="178"/>
      <c r="DM344" s="178"/>
      <c r="DN344" s="178"/>
      <c r="DO344" s="178"/>
      <c r="DP344" s="178"/>
      <c r="DQ344" s="178"/>
      <c r="DR344" s="178"/>
      <c r="DS344" s="178"/>
      <c r="DT344" s="178"/>
      <c r="DU344" s="178"/>
      <c r="DV344" s="178"/>
      <c r="DW344" s="178"/>
      <c r="DX344" s="178"/>
      <c r="DY344" s="178"/>
      <c r="DZ344" s="178"/>
      <c r="EA344" s="178"/>
      <c r="EB344" s="178"/>
      <c r="EC344" s="178"/>
      <c r="ED344" s="178"/>
    </row>
    <row r="345" spans="1:134">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c r="CV345" s="178"/>
      <c r="CW345" s="178"/>
      <c r="CX345" s="178"/>
      <c r="CY345" s="178"/>
      <c r="CZ345" s="178"/>
      <c r="DA345" s="178"/>
      <c r="DB345" s="178"/>
      <c r="DC345" s="178"/>
      <c r="DD345" s="178"/>
      <c r="DE345" s="178"/>
      <c r="DF345" s="178"/>
      <c r="DG345" s="178"/>
      <c r="DH345" s="178"/>
      <c r="DI345" s="178"/>
      <c r="DJ345" s="178"/>
      <c r="DK345" s="178"/>
      <c r="DL345" s="178"/>
      <c r="DM345" s="178"/>
      <c r="DN345" s="178"/>
      <c r="DO345" s="178"/>
      <c r="DP345" s="178"/>
      <c r="DQ345" s="178"/>
      <c r="DR345" s="178"/>
      <c r="DS345" s="178"/>
      <c r="DT345" s="178"/>
      <c r="DU345" s="178"/>
      <c r="DV345" s="178"/>
      <c r="DW345" s="178"/>
      <c r="DX345" s="178"/>
      <c r="DY345" s="178"/>
      <c r="DZ345" s="178"/>
      <c r="EA345" s="178"/>
      <c r="EB345" s="178"/>
      <c r="EC345" s="178"/>
      <c r="ED345" s="178"/>
    </row>
    <row r="346" spans="1:134">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8"/>
      <c r="AL346" s="178"/>
      <c r="AM346" s="178"/>
      <c r="AN346" s="178"/>
      <c r="AO346" s="178"/>
      <c r="AP346" s="178"/>
      <c r="AQ346" s="178"/>
      <c r="AR346" s="178"/>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c r="CV346" s="178"/>
      <c r="CW346" s="178"/>
      <c r="CX346" s="178"/>
      <c r="CY346" s="178"/>
      <c r="CZ346" s="178"/>
      <c r="DA346" s="178"/>
      <c r="DB346" s="178"/>
      <c r="DC346" s="178"/>
      <c r="DD346" s="178"/>
      <c r="DE346" s="178"/>
      <c r="DF346" s="178"/>
      <c r="DG346" s="178"/>
      <c r="DH346" s="178"/>
      <c r="DI346" s="178"/>
      <c r="DJ346" s="178"/>
      <c r="DK346" s="178"/>
      <c r="DL346" s="178"/>
      <c r="DM346" s="178"/>
      <c r="DN346" s="178"/>
      <c r="DO346" s="178"/>
      <c r="DP346" s="178"/>
      <c r="DQ346" s="178"/>
      <c r="DR346" s="178"/>
      <c r="DS346" s="178"/>
      <c r="DT346" s="178"/>
      <c r="DU346" s="178"/>
      <c r="DV346" s="178"/>
      <c r="DW346" s="178"/>
      <c r="DX346" s="178"/>
      <c r="DY346" s="178"/>
      <c r="DZ346" s="178"/>
      <c r="EA346" s="178"/>
      <c r="EB346" s="178"/>
      <c r="EC346" s="178"/>
      <c r="ED346" s="178"/>
    </row>
    <row r="347" spans="1:134">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8"/>
      <c r="AL347" s="178"/>
      <c r="AM347" s="178"/>
      <c r="AN347" s="178"/>
      <c r="AO347" s="178"/>
      <c r="AP347" s="178"/>
      <c r="AQ347" s="178"/>
      <c r="AR347" s="178"/>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c r="CV347" s="178"/>
      <c r="CW347" s="178"/>
      <c r="CX347" s="178"/>
      <c r="CY347" s="178"/>
      <c r="CZ347" s="178"/>
      <c r="DA347" s="178"/>
      <c r="DB347" s="178"/>
      <c r="DC347" s="178"/>
      <c r="DD347" s="178"/>
      <c r="DE347" s="178"/>
      <c r="DF347" s="178"/>
      <c r="DG347" s="178"/>
      <c r="DH347" s="178"/>
      <c r="DI347" s="178"/>
      <c r="DJ347" s="178"/>
      <c r="DK347" s="178"/>
      <c r="DL347" s="178"/>
      <c r="DM347" s="178"/>
      <c r="DN347" s="178"/>
      <c r="DO347" s="178"/>
      <c r="DP347" s="178"/>
      <c r="DQ347" s="178"/>
      <c r="DR347" s="178"/>
      <c r="DS347" s="178"/>
      <c r="DT347" s="178"/>
      <c r="DU347" s="178"/>
      <c r="DV347" s="178"/>
      <c r="DW347" s="178"/>
      <c r="DX347" s="178"/>
      <c r="DY347" s="178"/>
      <c r="DZ347" s="178"/>
      <c r="EA347" s="178"/>
      <c r="EB347" s="178"/>
      <c r="EC347" s="178"/>
      <c r="ED347" s="178"/>
    </row>
    <row r="348" spans="1:134">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8"/>
    </row>
    <row r="349" spans="1:134">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8"/>
      <c r="AL349" s="178"/>
      <c r="AM349" s="178"/>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c r="CV349" s="178"/>
      <c r="CW349" s="178"/>
      <c r="CX349" s="178"/>
      <c r="CY349" s="178"/>
      <c r="CZ349" s="178"/>
      <c r="DA349" s="178"/>
      <c r="DB349" s="178"/>
      <c r="DC349" s="178"/>
      <c r="DD349" s="178"/>
      <c r="DE349" s="178"/>
      <c r="DF349" s="178"/>
      <c r="DG349" s="178"/>
      <c r="DH349" s="178"/>
      <c r="DI349" s="178"/>
      <c r="DJ349" s="178"/>
      <c r="DK349" s="178"/>
      <c r="DL349" s="178"/>
      <c r="DM349" s="178"/>
      <c r="DN349" s="178"/>
      <c r="DO349" s="178"/>
      <c r="DP349" s="178"/>
      <c r="DQ349" s="178"/>
      <c r="DR349" s="178"/>
      <c r="DS349" s="178"/>
      <c r="DT349" s="178"/>
      <c r="DU349" s="178"/>
      <c r="DV349" s="178"/>
      <c r="DW349" s="178"/>
      <c r="DX349" s="178"/>
      <c r="DY349" s="178"/>
      <c r="DZ349" s="178"/>
      <c r="EA349" s="178"/>
      <c r="EB349" s="178"/>
      <c r="EC349" s="178"/>
      <c r="ED349" s="178"/>
    </row>
    <row r="350" spans="1:134">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8"/>
      <c r="AL350" s="178"/>
      <c r="AM350" s="178"/>
      <c r="AN350" s="178"/>
      <c r="AO350" s="178"/>
      <c r="AP350" s="178"/>
      <c r="AQ350" s="178"/>
      <c r="AR350" s="178"/>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c r="CV350" s="178"/>
      <c r="CW350" s="178"/>
      <c r="CX350" s="178"/>
      <c r="CY350" s="178"/>
      <c r="CZ350" s="178"/>
      <c r="DA350" s="178"/>
      <c r="DB350" s="178"/>
      <c r="DC350" s="178"/>
      <c r="DD350" s="178"/>
      <c r="DE350" s="178"/>
      <c r="DF350" s="178"/>
      <c r="DG350" s="178"/>
      <c r="DH350" s="178"/>
      <c r="DI350" s="178"/>
      <c r="DJ350" s="178"/>
      <c r="DK350" s="178"/>
      <c r="DL350" s="178"/>
      <c r="DM350" s="178"/>
      <c r="DN350" s="178"/>
      <c r="DO350" s="178"/>
      <c r="DP350" s="178"/>
      <c r="DQ350" s="178"/>
      <c r="DR350" s="178"/>
      <c r="DS350" s="178"/>
      <c r="DT350" s="178"/>
      <c r="DU350" s="178"/>
      <c r="DV350" s="178"/>
      <c r="DW350" s="178"/>
      <c r="DX350" s="178"/>
      <c r="DY350" s="178"/>
      <c r="DZ350" s="178"/>
      <c r="EA350" s="178"/>
      <c r="EB350" s="178"/>
      <c r="EC350" s="178"/>
      <c r="ED350" s="178"/>
    </row>
    <row r="351" spans="1:134">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c r="CV351" s="178"/>
      <c r="CW351" s="178"/>
      <c r="CX351" s="178"/>
      <c r="CY351" s="178"/>
      <c r="CZ351" s="178"/>
      <c r="DA351" s="178"/>
      <c r="DB351" s="178"/>
      <c r="DC351" s="178"/>
      <c r="DD351" s="178"/>
      <c r="DE351" s="178"/>
      <c r="DF351" s="178"/>
      <c r="DG351" s="178"/>
      <c r="DH351" s="178"/>
      <c r="DI351" s="178"/>
      <c r="DJ351" s="178"/>
      <c r="DK351" s="178"/>
      <c r="DL351" s="178"/>
      <c r="DM351" s="178"/>
      <c r="DN351" s="178"/>
      <c r="DO351" s="178"/>
      <c r="DP351" s="178"/>
      <c r="DQ351" s="178"/>
      <c r="DR351" s="178"/>
      <c r="DS351" s="178"/>
      <c r="DT351" s="178"/>
      <c r="DU351" s="178"/>
      <c r="DV351" s="178"/>
      <c r="DW351" s="178"/>
      <c r="DX351" s="178"/>
      <c r="DY351" s="178"/>
      <c r="DZ351" s="178"/>
      <c r="EA351" s="178"/>
      <c r="EB351" s="178"/>
      <c r="EC351" s="178"/>
      <c r="ED351" s="178"/>
    </row>
    <row r="352" spans="1:134">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8"/>
      <c r="AL352" s="178"/>
      <c r="AM352" s="178"/>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c r="CV352" s="178"/>
      <c r="CW352" s="178"/>
      <c r="CX352" s="178"/>
      <c r="CY352" s="178"/>
      <c r="CZ352" s="178"/>
      <c r="DA352" s="178"/>
      <c r="DB352" s="178"/>
      <c r="DC352" s="178"/>
      <c r="DD352" s="178"/>
      <c r="DE352" s="178"/>
      <c r="DF352" s="178"/>
      <c r="DG352" s="178"/>
      <c r="DH352" s="178"/>
      <c r="DI352" s="178"/>
      <c r="DJ352" s="178"/>
      <c r="DK352" s="178"/>
      <c r="DL352" s="178"/>
      <c r="DM352" s="178"/>
      <c r="DN352" s="178"/>
      <c r="DO352" s="178"/>
      <c r="DP352" s="178"/>
      <c r="DQ352" s="178"/>
      <c r="DR352" s="178"/>
      <c r="DS352" s="178"/>
      <c r="DT352" s="178"/>
      <c r="DU352" s="178"/>
      <c r="DV352" s="178"/>
      <c r="DW352" s="178"/>
      <c r="DX352" s="178"/>
      <c r="DY352" s="178"/>
      <c r="DZ352" s="178"/>
      <c r="EA352" s="178"/>
      <c r="EB352" s="178"/>
      <c r="EC352" s="178"/>
      <c r="ED352" s="178"/>
    </row>
    <row r="353" spans="1:134">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8"/>
      <c r="AL353" s="178"/>
      <c r="AM353" s="178"/>
      <c r="AN353" s="178"/>
      <c r="AO353" s="178"/>
      <c r="AP353" s="178"/>
      <c r="AQ353" s="178"/>
      <c r="AR353" s="178"/>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c r="CV353" s="178"/>
      <c r="CW353" s="178"/>
      <c r="CX353" s="178"/>
      <c r="CY353" s="178"/>
      <c r="CZ353" s="178"/>
      <c r="DA353" s="178"/>
      <c r="DB353" s="178"/>
      <c r="DC353" s="178"/>
      <c r="DD353" s="178"/>
      <c r="DE353" s="178"/>
      <c r="DF353" s="178"/>
      <c r="DG353" s="178"/>
      <c r="DH353" s="178"/>
      <c r="DI353" s="178"/>
      <c r="DJ353" s="178"/>
      <c r="DK353" s="178"/>
      <c r="DL353" s="178"/>
      <c r="DM353" s="178"/>
      <c r="DN353" s="178"/>
      <c r="DO353" s="178"/>
      <c r="DP353" s="178"/>
      <c r="DQ353" s="178"/>
      <c r="DR353" s="178"/>
      <c r="DS353" s="178"/>
      <c r="DT353" s="178"/>
      <c r="DU353" s="178"/>
      <c r="DV353" s="178"/>
      <c r="DW353" s="178"/>
      <c r="DX353" s="178"/>
      <c r="DY353" s="178"/>
      <c r="DZ353" s="178"/>
      <c r="EA353" s="178"/>
      <c r="EB353" s="178"/>
      <c r="EC353" s="178"/>
      <c r="ED353" s="178"/>
    </row>
    <row r="354" spans="1:134">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c r="CV354" s="178"/>
      <c r="CW354" s="178"/>
      <c r="CX354" s="178"/>
      <c r="CY354" s="178"/>
      <c r="CZ354" s="178"/>
      <c r="DA354" s="178"/>
      <c r="DB354" s="178"/>
      <c r="DC354" s="178"/>
      <c r="DD354" s="178"/>
      <c r="DE354" s="178"/>
      <c r="DF354" s="178"/>
      <c r="DG354" s="178"/>
      <c r="DH354" s="178"/>
      <c r="DI354" s="178"/>
      <c r="DJ354" s="178"/>
      <c r="DK354" s="178"/>
      <c r="DL354" s="178"/>
      <c r="DM354" s="178"/>
      <c r="DN354" s="178"/>
      <c r="DO354" s="178"/>
      <c r="DP354" s="178"/>
      <c r="DQ354" s="178"/>
      <c r="DR354" s="178"/>
      <c r="DS354" s="178"/>
      <c r="DT354" s="178"/>
      <c r="DU354" s="178"/>
      <c r="DV354" s="178"/>
      <c r="DW354" s="178"/>
      <c r="DX354" s="178"/>
      <c r="DY354" s="178"/>
      <c r="DZ354" s="178"/>
      <c r="EA354" s="178"/>
      <c r="EB354" s="178"/>
      <c r="EC354" s="178"/>
      <c r="ED354" s="178"/>
    </row>
    <row r="355" spans="1:134">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c r="CV355" s="178"/>
      <c r="CW355" s="178"/>
      <c r="CX355" s="178"/>
      <c r="CY355" s="178"/>
      <c r="CZ355" s="178"/>
      <c r="DA355" s="178"/>
      <c r="DB355" s="178"/>
      <c r="DC355" s="178"/>
      <c r="DD355" s="178"/>
      <c r="DE355" s="178"/>
      <c r="DF355" s="178"/>
      <c r="DG355" s="178"/>
      <c r="DH355" s="178"/>
      <c r="DI355" s="178"/>
      <c r="DJ355" s="178"/>
      <c r="DK355" s="178"/>
      <c r="DL355" s="178"/>
      <c r="DM355" s="178"/>
      <c r="DN355" s="178"/>
      <c r="DO355" s="178"/>
      <c r="DP355" s="178"/>
      <c r="DQ355" s="178"/>
      <c r="DR355" s="178"/>
      <c r="DS355" s="178"/>
      <c r="DT355" s="178"/>
      <c r="DU355" s="178"/>
      <c r="DV355" s="178"/>
      <c r="DW355" s="178"/>
      <c r="DX355" s="178"/>
      <c r="DY355" s="178"/>
      <c r="DZ355" s="178"/>
      <c r="EA355" s="178"/>
      <c r="EB355" s="178"/>
      <c r="EC355" s="178"/>
      <c r="ED355" s="178"/>
    </row>
    <row r="356" spans="1:134">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c r="CV356" s="178"/>
      <c r="CW356" s="178"/>
      <c r="CX356" s="178"/>
      <c r="CY356" s="178"/>
      <c r="CZ356" s="178"/>
      <c r="DA356" s="178"/>
      <c r="DB356" s="178"/>
      <c r="DC356" s="178"/>
      <c r="DD356" s="178"/>
      <c r="DE356" s="178"/>
      <c r="DF356" s="178"/>
      <c r="DG356" s="178"/>
      <c r="DH356" s="178"/>
      <c r="DI356" s="178"/>
      <c r="DJ356" s="178"/>
      <c r="DK356" s="178"/>
      <c r="DL356" s="178"/>
      <c r="DM356" s="178"/>
      <c r="DN356" s="178"/>
      <c r="DO356" s="178"/>
      <c r="DP356" s="178"/>
      <c r="DQ356" s="178"/>
      <c r="DR356" s="178"/>
      <c r="DS356" s="178"/>
      <c r="DT356" s="178"/>
      <c r="DU356" s="178"/>
      <c r="DV356" s="178"/>
      <c r="DW356" s="178"/>
      <c r="DX356" s="178"/>
      <c r="DY356" s="178"/>
      <c r="DZ356" s="178"/>
      <c r="EA356" s="178"/>
      <c r="EB356" s="178"/>
      <c r="EC356" s="178"/>
      <c r="ED356" s="178"/>
    </row>
    <row r="357" spans="1:134">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c r="CV357" s="178"/>
      <c r="CW357" s="178"/>
      <c r="CX357" s="178"/>
      <c r="CY357" s="178"/>
      <c r="CZ357" s="178"/>
      <c r="DA357" s="178"/>
      <c r="DB357" s="178"/>
      <c r="DC357" s="178"/>
      <c r="DD357" s="178"/>
      <c r="DE357" s="178"/>
      <c r="DF357" s="178"/>
      <c r="DG357" s="178"/>
      <c r="DH357" s="178"/>
      <c r="DI357" s="178"/>
      <c r="DJ357" s="178"/>
      <c r="DK357" s="178"/>
      <c r="DL357" s="178"/>
      <c r="DM357" s="178"/>
      <c r="DN357" s="178"/>
      <c r="DO357" s="178"/>
      <c r="DP357" s="178"/>
      <c r="DQ357" s="178"/>
      <c r="DR357" s="178"/>
      <c r="DS357" s="178"/>
      <c r="DT357" s="178"/>
      <c r="DU357" s="178"/>
      <c r="DV357" s="178"/>
      <c r="DW357" s="178"/>
      <c r="DX357" s="178"/>
      <c r="DY357" s="178"/>
      <c r="DZ357" s="178"/>
      <c r="EA357" s="178"/>
      <c r="EB357" s="178"/>
      <c r="EC357" s="178"/>
      <c r="ED357" s="178"/>
    </row>
    <row r="358" spans="1:134">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c r="CV358" s="178"/>
      <c r="CW358" s="178"/>
      <c r="CX358" s="178"/>
      <c r="CY358" s="178"/>
      <c r="CZ358" s="178"/>
      <c r="DA358" s="178"/>
      <c r="DB358" s="178"/>
      <c r="DC358" s="178"/>
      <c r="DD358" s="178"/>
      <c r="DE358" s="178"/>
      <c r="DF358" s="178"/>
      <c r="DG358" s="178"/>
      <c r="DH358" s="178"/>
      <c r="DI358" s="178"/>
      <c r="DJ358" s="178"/>
      <c r="DK358" s="178"/>
      <c r="DL358" s="178"/>
      <c r="DM358" s="178"/>
      <c r="DN358" s="178"/>
      <c r="DO358" s="178"/>
      <c r="DP358" s="178"/>
      <c r="DQ358" s="178"/>
      <c r="DR358" s="178"/>
      <c r="DS358" s="178"/>
      <c r="DT358" s="178"/>
      <c r="DU358" s="178"/>
      <c r="DV358" s="178"/>
      <c r="DW358" s="178"/>
      <c r="DX358" s="178"/>
      <c r="DY358" s="178"/>
      <c r="DZ358" s="178"/>
      <c r="EA358" s="178"/>
      <c r="EB358" s="178"/>
      <c r="EC358" s="178"/>
      <c r="ED358" s="178"/>
    </row>
    <row r="359" spans="1:134">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c r="CV359" s="178"/>
      <c r="CW359" s="178"/>
      <c r="CX359" s="178"/>
      <c r="CY359" s="178"/>
      <c r="CZ359" s="178"/>
      <c r="DA359" s="178"/>
      <c r="DB359" s="178"/>
      <c r="DC359" s="178"/>
      <c r="DD359" s="178"/>
      <c r="DE359" s="178"/>
      <c r="DF359" s="178"/>
      <c r="DG359" s="178"/>
      <c r="DH359" s="178"/>
      <c r="DI359" s="178"/>
      <c r="DJ359" s="178"/>
      <c r="DK359" s="178"/>
      <c r="DL359" s="178"/>
      <c r="DM359" s="178"/>
      <c r="DN359" s="178"/>
      <c r="DO359" s="178"/>
      <c r="DP359" s="178"/>
      <c r="DQ359" s="178"/>
      <c r="DR359" s="178"/>
      <c r="DS359" s="178"/>
      <c r="DT359" s="178"/>
      <c r="DU359" s="178"/>
      <c r="DV359" s="178"/>
      <c r="DW359" s="178"/>
      <c r="DX359" s="178"/>
      <c r="DY359" s="178"/>
      <c r="DZ359" s="178"/>
      <c r="EA359" s="178"/>
      <c r="EB359" s="178"/>
      <c r="EC359" s="178"/>
      <c r="ED359" s="178"/>
    </row>
    <row r="360" spans="1:134">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c r="CV360" s="178"/>
      <c r="CW360" s="178"/>
      <c r="CX360" s="178"/>
      <c r="CY360" s="178"/>
      <c r="CZ360" s="178"/>
      <c r="DA360" s="178"/>
      <c r="DB360" s="178"/>
      <c r="DC360" s="178"/>
      <c r="DD360" s="178"/>
      <c r="DE360" s="178"/>
      <c r="DF360" s="178"/>
      <c r="DG360" s="178"/>
      <c r="DH360" s="178"/>
      <c r="DI360" s="178"/>
      <c r="DJ360" s="178"/>
      <c r="DK360" s="178"/>
      <c r="DL360" s="178"/>
      <c r="DM360" s="178"/>
      <c r="DN360" s="178"/>
      <c r="DO360" s="178"/>
      <c r="DP360" s="178"/>
      <c r="DQ360" s="178"/>
      <c r="DR360" s="178"/>
      <c r="DS360" s="178"/>
      <c r="DT360" s="178"/>
      <c r="DU360" s="178"/>
      <c r="DV360" s="178"/>
      <c r="DW360" s="178"/>
      <c r="DX360" s="178"/>
      <c r="DY360" s="178"/>
      <c r="DZ360" s="178"/>
      <c r="EA360" s="178"/>
      <c r="EB360" s="178"/>
      <c r="EC360" s="178"/>
      <c r="ED360" s="178"/>
    </row>
    <row r="361" spans="1:134">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c r="CV361" s="178"/>
      <c r="CW361" s="178"/>
      <c r="CX361" s="178"/>
      <c r="CY361" s="178"/>
      <c r="CZ361" s="178"/>
      <c r="DA361" s="178"/>
      <c r="DB361" s="178"/>
      <c r="DC361" s="178"/>
      <c r="DD361" s="178"/>
      <c r="DE361" s="178"/>
      <c r="DF361" s="178"/>
      <c r="DG361" s="178"/>
      <c r="DH361" s="178"/>
      <c r="DI361" s="178"/>
      <c r="DJ361" s="178"/>
      <c r="DK361" s="178"/>
      <c r="DL361" s="178"/>
      <c r="DM361" s="178"/>
      <c r="DN361" s="178"/>
      <c r="DO361" s="178"/>
      <c r="DP361" s="178"/>
      <c r="DQ361" s="178"/>
      <c r="DR361" s="178"/>
      <c r="DS361" s="178"/>
      <c r="DT361" s="178"/>
      <c r="DU361" s="178"/>
      <c r="DV361" s="178"/>
      <c r="DW361" s="178"/>
      <c r="DX361" s="178"/>
      <c r="DY361" s="178"/>
      <c r="DZ361" s="178"/>
      <c r="EA361" s="178"/>
      <c r="EB361" s="178"/>
      <c r="EC361" s="178"/>
      <c r="ED361" s="178"/>
    </row>
    <row r="362" spans="1:134">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8"/>
      <c r="CY362" s="178"/>
      <c r="CZ362" s="178"/>
      <c r="DA362" s="178"/>
      <c r="DB362" s="178"/>
      <c r="DC362" s="178"/>
      <c r="DD362" s="178"/>
      <c r="DE362" s="178"/>
      <c r="DF362" s="178"/>
      <c r="DG362" s="178"/>
      <c r="DH362" s="178"/>
      <c r="DI362" s="178"/>
      <c r="DJ362" s="178"/>
      <c r="DK362" s="178"/>
      <c r="DL362" s="178"/>
      <c r="DM362" s="178"/>
      <c r="DN362" s="178"/>
      <c r="DO362" s="178"/>
      <c r="DP362" s="178"/>
      <c r="DQ362" s="178"/>
      <c r="DR362" s="178"/>
      <c r="DS362" s="178"/>
      <c r="DT362" s="178"/>
      <c r="DU362" s="178"/>
      <c r="DV362" s="178"/>
      <c r="DW362" s="178"/>
      <c r="DX362" s="178"/>
      <c r="DY362" s="178"/>
      <c r="DZ362" s="178"/>
      <c r="EA362" s="178"/>
      <c r="EB362" s="178"/>
      <c r="EC362" s="178"/>
      <c r="ED362" s="178"/>
    </row>
    <row r="363" spans="1:134">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c r="CV363" s="178"/>
      <c r="CW363" s="178"/>
      <c r="CX363" s="178"/>
      <c r="CY363" s="178"/>
      <c r="CZ363" s="178"/>
      <c r="DA363" s="178"/>
      <c r="DB363" s="178"/>
      <c r="DC363" s="178"/>
      <c r="DD363" s="178"/>
      <c r="DE363" s="178"/>
      <c r="DF363" s="178"/>
      <c r="DG363" s="178"/>
      <c r="DH363" s="178"/>
      <c r="DI363" s="178"/>
      <c r="DJ363" s="178"/>
      <c r="DK363" s="178"/>
      <c r="DL363" s="178"/>
      <c r="DM363" s="178"/>
      <c r="DN363" s="178"/>
      <c r="DO363" s="178"/>
      <c r="DP363" s="178"/>
      <c r="DQ363" s="178"/>
      <c r="DR363" s="178"/>
      <c r="DS363" s="178"/>
      <c r="DT363" s="178"/>
      <c r="DU363" s="178"/>
      <c r="DV363" s="178"/>
      <c r="DW363" s="178"/>
      <c r="DX363" s="178"/>
      <c r="DY363" s="178"/>
      <c r="DZ363" s="178"/>
      <c r="EA363" s="178"/>
      <c r="EB363" s="178"/>
      <c r="EC363" s="178"/>
      <c r="ED363" s="178"/>
    </row>
    <row r="364" spans="1:134">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c r="CV364" s="178"/>
      <c r="CW364" s="178"/>
      <c r="CX364" s="178"/>
      <c r="CY364" s="178"/>
      <c r="CZ364" s="178"/>
      <c r="DA364" s="178"/>
      <c r="DB364" s="178"/>
      <c r="DC364" s="178"/>
      <c r="DD364" s="178"/>
      <c r="DE364" s="178"/>
      <c r="DF364" s="178"/>
      <c r="DG364" s="178"/>
      <c r="DH364" s="178"/>
      <c r="DI364" s="178"/>
      <c r="DJ364" s="178"/>
      <c r="DK364" s="178"/>
      <c r="DL364" s="178"/>
      <c r="DM364" s="178"/>
      <c r="DN364" s="178"/>
      <c r="DO364" s="178"/>
      <c r="DP364" s="178"/>
      <c r="DQ364" s="178"/>
      <c r="DR364" s="178"/>
      <c r="DS364" s="178"/>
      <c r="DT364" s="178"/>
      <c r="DU364" s="178"/>
      <c r="DV364" s="178"/>
      <c r="DW364" s="178"/>
      <c r="DX364" s="178"/>
      <c r="DY364" s="178"/>
      <c r="DZ364" s="178"/>
      <c r="EA364" s="178"/>
      <c r="EB364" s="178"/>
      <c r="EC364" s="178"/>
      <c r="ED364" s="178"/>
    </row>
    <row r="365" spans="1:134">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c r="CV365" s="178"/>
      <c r="CW365" s="178"/>
      <c r="CX365" s="178"/>
      <c r="CY365" s="178"/>
      <c r="CZ365" s="178"/>
      <c r="DA365" s="178"/>
      <c r="DB365" s="178"/>
      <c r="DC365" s="178"/>
      <c r="DD365" s="178"/>
      <c r="DE365" s="178"/>
      <c r="DF365" s="178"/>
      <c r="DG365" s="178"/>
      <c r="DH365" s="178"/>
      <c r="DI365" s="178"/>
      <c r="DJ365" s="178"/>
      <c r="DK365" s="178"/>
      <c r="DL365" s="178"/>
      <c r="DM365" s="178"/>
      <c r="DN365" s="178"/>
      <c r="DO365" s="178"/>
      <c r="DP365" s="178"/>
      <c r="DQ365" s="178"/>
      <c r="DR365" s="178"/>
      <c r="DS365" s="178"/>
      <c r="DT365" s="178"/>
      <c r="DU365" s="178"/>
      <c r="DV365" s="178"/>
      <c r="DW365" s="178"/>
      <c r="DX365" s="178"/>
      <c r="DY365" s="178"/>
      <c r="DZ365" s="178"/>
      <c r="EA365" s="178"/>
      <c r="EB365" s="178"/>
      <c r="EC365" s="178"/>
      <c r="ED365" s="178"/>
    </row>
    <row r="366" spans="1:134">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c r="CV366" s="178"/>
      <c r="CW366" s="178"/>
      <c r="CX366" s="178"/>
      <c r="CY366" s="178"/>
      <c r="CZ366" s="178"/>
      <c r="DA366" s="178"/>
      <c r="DB366" s="178"/>
      <c r="DC366" s="178"/>
      <c r="DD366" s="178"/>
      <c r="DE366" s="178"/>
      <c r="DF366" s="178"/>
      <c r="DG366" s="178"/>
      <c r="DH366" s="178"/>
      <c r="DI366" s="178"/>
      <c r="DJ366" s="178"/>
      <c r="DK366" s="178"/>
      <c r="DL366" s="178"/>
      <c r="DM366" s="178"/>
      <c r="DN366" s="178"/>
      <c r="DO366" s="178"/>
      <c r="DP366" s="178"/>
      <c r="DQ366" s="178"/>
      <c r="DR366" s="178"/>
      <c r="DS366" s="178"/>
      <c r="DT366" s="178"/>
      <c r="DU366" s="178"/>
      <c r="DV366" s="178"/>
      <c r="DW366" s="178"/>
      <c r="DX366" s="178"/>
      <c r="DY366" s="178"/>
      <c r="DZ366" s="178"/>
      <c r="EA366" s="178"/>
      <c r="EB366" s="178"/>
      <c r="EC366" s="178"/>
      <c r="ED366" s="178"/>
    </row>
    <row r="367" spans="1:134">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c r="CV367" s="178"/>
      <c r="CW367" s="178"/>
      <c r="CX367" s="178"/>
      <c r="CY367" s="178"/>
      <c r="CZ367" s="178"/>
      <c r="DA367" s="178"/>
      <c r="DB367" s="178"/>
      <c r="DC367" s="178"/>
      <c r="DD367" s="178"/>
      <c r="DE367" s="178"/>
      <c r="DF367" s="178"/>
      <c r="DG367" s="178"/>
      <c r="DH367" s="178"/>
      <c r="DI367" s="178"/>
      <c r="DJ367" s="178"/>
      <c r="DK367" s="178"/>
      <c r="DL367" s="178"/>
      <c r="DM367" s="178"/>
      <c r="DN367" s="178"/>
      <c r="DO367" s="178"/>
      <c r="DP367" s="178"/>
      <c r="DQ367" s="178"/>
      <c r="DR367" s="178"/>
      <c r="DS367" s="178"/>
      <c r="DT367" s="178"/>
      <c r="DU367" s="178"/>
      <c r="DV367" s="178"/>
      <c r="DW367" s="178"/>
      <c r="DX367" s="178"/>
      <c r="DY367" s="178"/>
      <c r="DZ367" s="178"/>
      <c r="EA367" s="178"/>
      <c r="EB367" s="178"/>
      <c r="EC367" s="178"/>
      <c r="ED367" s="178"/>
    </row>
    <row r="368" spans="1:134">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c r="CV368" s="178"/>
      <c r="CW368" s="178"/>
      <c r="CX368" s="178"/>
      <c r="CY368" s="178"/>
      <c r="CZ368" s="178"/>
      <c r="DA368" s="178"/>
      <c r="DB368" s="178"/>
      <c r="DC368" s="178"/>
      <c r="DD368" s="178"/>
      <c r="DE368" s="178"/>
      <c r="DF368" s="178"/>
      <c r="DG368" s="178"/>
      <c r="DH368" s="178"/>
      <c r="DI368" s="178"/>
      <c r="DJ368" s="178"/>
      <c r="DK368" s="178"/>
      <c r="DL368" s="178"/>
      <c r="DM368" s="178"/>
      <c r="DN368" s="178"/>
      <c r="DO368" s="178"/>
      <c r="DP368" s="178"/>
      <c r="DQ368" s="178"/>
      <c r="DR368" s="178"/>
      <c r="DS368" s="178"/>
      <c r="DT368" s="178"/>
      <c r="DU368" s="178"/>
      <c r="DV368" s="178"/>
      <c r="DW368" s="178"/>
      <c r="DX368" s="178"/>
      <c r="DY368" s="178"/>
      <c r="DZ368" s="178"/>
      <c r="EA368" s="178"/>
      <c r="EB368" s="178"/>
      <c r="EC368" s="178"/>
      <c r="ED368" s="178"/>
    </row>
    <row r="369" spans="1:134">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c r="AJ369" s="178"/>
      <c r="AK369" s="178"/>
      <c r="AL369" s="178"/>
      <c r="AM369" s="178"/>
      <c r="AN369" s="178"/>
      <c r="AO369" s="178"/>
      <c r="AP369" s="178"/>
      <c r="AQ369" s="178"/>
      <c r="AR369" s="178"/>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c r="CV369" s="178"/>
      <c r="CW369" s="178"/>
      <c r="CX369" s="178"/>
      <c r="CY369" s="178"/>
      <c r="CZ369" s="178"/>
      <c r="DA369" s="178"/>
      <c r="DB369" s="178"/>
      <c r="DC369" s="178"/>
      <c r="DD369" s="178"/>
      <c r="DE369" s="178"/>
      <c r="DF369" s="178"/>
      <c r="DG369" s="178"/>
      <c r="DH369" s="178"/>
      <c r="DI369" s="178"/>
      <c r="DJ369" s="178"/>
      <c r="DK369" s="178"/>
      <c r="DL369" s="178"/>
      <c r="DM369" s="178"/>
      <c r="DN369" s="178"/>
      <c r="DO369" s="178"/>
      <c r="DP369" s="178"/>
      <c r="DQ369" s="178"/>
      <c r="DR369" s="178"/>
      <c r="DS369" s="178"/>
      <c r="DT369" s="178"/>
      <c r="DU369" s="178"/>
      <c r="DV369" s="178"/>
      <c r="DW369" s="178"/>
      <c r="DX369" s="178"/>
      <c r="DY369" s="178"/>
      <c r="DZ369" s="178"/>
      <c r="EA369" s="178"/>
      <c r="EB369" s="178"/>
      <c r="EC369" s="178"/>
      <c r="ED369" s="178"/>
    </row>
    <row r="370" spans="1:134">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c r="CV370" s="178"/>
      <c r="CW370" s="178"/>
      <c r="CX370" s="178"/>
      <c r="CY370" s="178"/>
      <c r="CZ370" s="178"/>
      <c r="DA370" s="178"/>
      <c r="DB370" s="178"/>
      <c r="DC370" s="178"/>
      <c r="DD370" s="178"/>
      <c r="DE370" s="178"/>
      <c r="DF370" s="178"/>
      <c r="DG370" s="178"/>
      <c r="DH370" s="178"/>
      <c r="DI370" s="178"/>
      <c r="DJ370" s="178"/>
      <c r="DK370" s="178"/>
      <c r="DL370" s="178"/>
      <c r="DM370" s="178"/>
      <c r="DN370" s="178"/>
      <c r="DO370" s="178"/>
      <c r="DP370" s="178"/>
      <c r="DQ370" s="178"/>
      <c r="DR370" s="178"/>
      <c r="DS370" s="178"/>
      <c r="DT370" s="178"/>
      <c r="DU370" s="178"/>
      <c r="DV370" s="178"/>
      <c r="DW370" s="178"/>
      <c r="DX370" s="178"/>
      <c r="DY370" s="178"/>
      <c r="DZ370" s="178"/>
      <c r="EA370" s="178"/>
      <c r="EB370" s="178"/>
      <c r="EC370" s="178"/>
      <c r="ED370" s="178"/>
    </row>
    <row r="371" spans="1:134">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c r="CV371" s="178"/>
      <c r="CW371" s="178"/>
      <c r="CX371" s="178"/>
      <c r="CY371" s="178"/>
      <c r="CZ371" s="178"/>
      <c r="DA371" s="178"/>
      <c r="DB371" s="178"/>
      <c r="DC371" s="178"/>
      <c r="DD371" s="178"/>
      <c r="DE371" s="178"/>
      <c r="DF371" s="178"/>
      <c r="DG371" s="178"/>
      <c r="DH371" s="178"/>
      <c r="DI371" s="178"/>
      <c r="DJ371" s="178"/>
      <c r="DK371" s="178"/>
      <c r="DL371" s="178"/>
      <c r="DM371" s="178"/>
      <c r="DN371" s="178"/>
      <c r="DO371" s="178"/>
      <c r="DP371" s="178"/>
      <c r="DQ371" s="178"/>
      <c r="DR371" s="178"/>
      <c r="DS371" s="178"/>
      <c r="DT371" s="178"/>
      <c r="DU371" s="178"/>
      <c r="DV371" s="178"/>
      <c r="DW371" s="178"/>
      <c r="DX371" s="178"/>
      <c r="DY371" s="178"/>
      <c r="DZ371" s="178"/>
      <c r="EA371" s="178"/>
      <c r="EB371" s="178"/>
      <c r="EC371" s="178"/>
      <c r="ED371" s="178"/>
    </row>
    <row r="372" spans="1:134">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c r="CV372" s="178"/>
      <c r="CW372" s="178"/>
      <c r="CX372" s="178"/>
      <c r="CY372" s="178"/>
      <c r="CZ372" s="178"/>
      <c r="DA372" s="178"/>
      <c r="DB372" s="178"/>
      <c r="DC372" s="178"/>
      <c r="DD372" s="178"/>
      <c r="DE372" s="178"/>
      <c r="DF372" s="178"/>
      <c r="DG372" s="178"/>
      <c r="DH372" s="178"/>
      <c r="DI372" s="178"/>
      <c r="DJ372" s="178"/>
      <c r="DK372" s="178"/>
      <c r="DL372" s="178"/>
      <c r="DM372" s="178"/>
      <c r="DN372" s="178"/>
      <c r="DO372" s="178"/>
      <c r="DP372" s="178"/>
      <c r="DQ372" s="178"/>
      <c r="DR372" s="178"/>
      <c r="DS372" s="178"/>
      <c r="DT372" s="178"/>
      <c r="DU372" s="178"/>
      <c r="DV372" s="178"/>
      <c r="DW372" s="178"/>
      <c r="DX372" s="178"/>
      <c r="DY372" s="178"/>
      <c r="DZ372" s="178"/>
      <c r="EA372" s="178"/>
      <c r="EB372" s="178"/>
      <c r="EC372" s="178"/>
      <c r="ED372" s="178"/>
    </row>
    <row r="373" spans="1:134">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c r="AJ373" s="178"/>
      <c r="AK373" s="178"/>
      <c r="AL373" s="178"/>
      <c r="AM373" s="178"/>
      <c r="AN373" s="178"/>
      <c r="AO373" s="178"/>
      <c r="AP373" s="178"/>
      <c r="AQ373" s="178"/>
      <c r="AR373" s="178"/>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c r="CV373" s="178"/>
      <c r="CW373" s="178"/>
      <c r="CX373" s="178"/>
      <c r="CY373" s="178"/>
      <c r="CZ373" s="178"/>
      <c r="DA373" s="178"/>
      <c r="DB373" s="178"/>
      <c r="DC373" s="178"/>
      <c r="DD373" s="178"/>
      <c r="DE373" s="178"/>
      <c r="DF373" s="178"/>
      <c r="DG373" s="178"/>
      <c r="DH373" s="178"/>
      <c r="DI373" s="178"/>
      <c r="DJ373" s="178"/>
      <c r="DK373" s="178"/>
      <c r="DL373" s="178"/>
      <c r="DM373" s="178"/>
      <c r="DN373" s="178"/>
      <c r="DO373" s="178"/>
      <c r="DP373" s="178"/>
      <c r="DQ373" s="178"/>
      <c r="DR373" s="178"/>
      <c r="DS373" s="178"/>
      <c r="DT373" s="178"/>
      <c r="DU373" s="178"/>
      <c r="DV373" s="178"/>
      <c r="DW373" s="178"/>
      <c r="DX373" s="178"/>
      <c r="DY373" s="178"/>
      <c r="DZ373" s="178"/>
      <c r="EA373" s="178"/>
      <c r="EB373" s="178"/>
      <c r="EC373" s="178"/>
      <c r="ED373" s="178"/>
    </row>
    <row r="374" spans="1:134">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c r="AJ374" s="178"/>
      <c r="AK374" s="178"/>
      <c r="AL374" s="178"/>
      <c r="AM374" s="178"/>
      <c r="AN374" s="178"/>
      <c r="AO374" s="178"/>
      <c r="AP374" s="178"/>
      <c r="AQ374" s="178"/>
      <c r="AR374" s="178"/>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c r="CV374" s="178"/>
      <c r="CW374" s="178"/>
      <c r="CX374" s="178"/>
      <c r="CY374" s="178"/>
      <c r="CZ374" s="178"/>
      <c r="DA374" s="178"/>
      <c r="DB374" s="178"/>
      <c r="DC374" s="178"/>
      <c r="DD374" s="178"/>
      <c r="DE374" s="178"/>
      <c r="DF374" s="178"/>
      <c r="DG374" s="178"/>
      <c r="DH374" s="178"/>
      <c r="DI374" s="178"/>
      <c r="DJ374" s="178"/>
      <c r="DK374" s="178"/>
      <c r="DL374" s="178"/>
      <c r="DM374" s="178"/>
      <c r="DN374" s="178"/>
      <c r="DO374" s="178"/>
      <c r="DP374" s="178"/>
      <c r="DQ374" s="178"/>
      <c r="DR374" s="178"/>
      <c r="DS374" s="178"/>
      <c r="DT374" s="178"/>
      <c r="DU374" s="178"/>
      <c r="DV374" s="178"/>
      <c r="DW374" s="178"/>
      <c r="DX374" s="178"/>
      <c r="DY374" s="178"/>
      <c r="DZ374" s="178"/>
      <c r="EA374" s="178"/>
      <c r="EB374" s="178"/>
      <c r="EC374" s="178"/>
      <c r="ED374" s="178"/>
    </row>
    <row r="375" spans="1:134">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c r="CV375" s="178"/>
      <c r="CW375" s="178"/>
      <c r="CX375" s="178"/>
      <c r="CY375" s="178"/>
      <c r="CZ375" s="178"/>
      <c r="DA375" s="178"/>
      <c r="DB375" s="178"/>
      <c r="DC375" s="178"/>
      <c r="DD375" s="178"/>
      <c r="DE375" s="178"/>
      <c r="DF375" s="178"/>
      <c r="DG375" s="178"/>
      <c r="DH375" s="178"/>
      <c r="DI375" s="178"/>
      <c r="DJ375" s="178"/>
      <c r="DK375" s="178"/>
      <c r="DL375" s="178"/>
      <c r="DM375" s="178"/>
      <c r="DN375" s="178"/>
      <c r="DO375" s="178"/>
      <c r="DP375" s="178"/>
      <c r="DQ375" s="178"/>
      <c r="DR375" s="178"/>
      <c r="DS375" s="178"/>
      <c r="DT375" s="178"/>
      <c r="DU375" s="178"/>
      <c r="DV375" s="178"/>
      <c r="DW375" s="178"/>
      <c r="DX375" s="178"/>
      <c r="DY375" s="178"/>
      <c r="DZ375" s="178"/>
      <c r="EA375" s="178"/>
      <c r="EB375" s="178"/>
      <c r="EC375" s="178"/>
      <c r="ED375" s="178"/>
    </row>
    <row r="376" spans="1:134">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c r="AJ376" s="178"/>
      <c r="AK376" s="178"/>
      <c r="AL376" s="178"/>
      <c r="AM376" s="178"/>
      <c r="AN376" s="178"/>
      <c r="AO376" s="178"/>
      <c r="AP376" s="178"/>
      <c r="AQ376" s="178"/>
      <c r="AR376" s="178"/>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c r="CV376" s="178"/>
      <c r="CW376" s="178"/>
      <c r="CX376" s="178"/>
      <c r="CY376" s="178"/>
      <c r="CZ376" s="178"/>
      <c r="DA376" s="178"/>
      <c r="DB376" s="178"/>
      <c r="DC376" s="178"/>
      <c r="DD376" s="178"/>
      <c r="DE376" s="178"/>
      <c r="DF376" s="178"/>
      <c r="DG376" s="178"/>
      <c r="DH376" s="178"/>
      <c r="DI376" s="178"/>
      <c r="DJ376" s="178"/>
      <c r="DK376" s="178"/>
      <c r="DL376" s="178"/>
      <c r="DM376" s="178"/>
      <c r="DN376" s="178"/>
      <c r="DO376" s="178"/>
      <c r="DP376" s="178"/>
      <c r="DQ376" s="178"/>
      <c r="DR376" s="178"/>
      <c r="DS376" s="178"/>
      <c r="DT376" s="178"/>
      <c r="DU376" s="178"/>
      <c r="DV376" s="178"/>
      <c r="DW376" s="178"/>
      <c r="DX376" s="178"/>
      <c r="DY376" s="178"/>
      <c r="DZ376" s="178"/>
      <c r="EA376" s="178"/>
      <c r="EB376" s="178"/>
      <c r="EC376" s="178"/>
      <c r="ED376" s="178"/>
    </row>
    <row r="377" spans="1:134">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c r="CV377" s="178"/>
      <c r="CW377" s="178"/>
      <c r="CX377" s="178"/>
      <c r="CY377" s="178"/>
      <c r="CZ377" s="178"/>
      <c r="DA377" s="178"/>
      <c r="DB377" s="178"/>
      <c r="DC377" s="178"/>
      <c r="DD377" s="178"/>
      <c r="DE377" s="178"/>
      <c r="DF377" s="178"/>
      <c r="DG377" s="178"/>
      <c r="DH377" s="178"/>
      <c r="DI377" s="178"/>
      <c r="DJ377" s="178"/>
      <c r="DK377" s="178"/>
      <c r="DL377" s="178"/>
      <c r="DM377" s="178"/>
      <c r="DN377" s="178"/>
      <c r="DO377" s="178"/>
      <c r="DP377" s="178"/>
      <c r="DQ377" s="178"/>
      <c r="DR377" s="178"/>
      <c r="DS377" s="178"/>
      <c r="DT377" s="178"/>
      <c r="DU377" s="178"/>
      <c r="DV377" s="178"/>
      <c r="DW377" s="178"/>
      <c r="DX377" s="178"/>
      <c r="DY377" s="178"/>
      <c r="DZ377" s="178"/>
      <c r="EA377" s="178"/>
      <c r="EB377" s="178"/>
      <c r="EC377" s="178"/>
      <c r="ED377" s="178"/>
    </row>
    <row r="378" spans="1:134">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c r="CV378" s="178"/>
      <c r="CW378" s="178"/>
      <c r="CX378" s="178"/>
      <c r="CY378" s="178"/>
      <c r="CZ378" s="178"/>
      <c r="DA378" s="178"/>
      <c r="DB378" s="178"/>
      <c r="DC378" s="178"/>
      <c r="DD378" s="178"/>
      <c r="DE378" s="178"/>
      <c r="DF378" s="178"/>
      <c r="DG378" s="178"/>
      <c r="DH378" s="178"/>
      <c r="DI378" s="178"/>
      <c r="DJ378" s="178"/>
      <c r="DK378" s="178"/>
      <c r="DL378" s="178"/>
      <c r="DM378" s="178"/>
      <c r="DN378" s="178"/>
      <c r="DO378" s="178"/>
      <c r="DP378" s="178"/>
      <c r="DQ378" s="178"/>
      <c r="DR378" s="178"/>
      <c r="DS378" s="178"/>
      <c r="DT378" s="178"/>
      <c r="DU378" s="178"/>
      <c r="DV378" s="178"/>
      <c r="DW378" s="178"/>
      <c r="DX378" s="178"/>
      <c r="DY378" s="178"/>
      <c r="DZ378" s="178"/>
      <c r="EA378" s="178"/>
      <c r="EB378" s="178"/>
      <c r="EC378" s="178"/>
      <c r="ED378" s="178"/>
    </row>
    <row r="379" spans="1:134">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c r="CV379" s="178"/>
      <c r="CW379" s="178"/>
      <c r="CX379" s="178"/>
      <c r="CY379" s="178"/>
      <c r="CZ379" s="178"/>
      <c r="DA379" s="178"/>
      <c r="DB379" s="178"/>
      <c r="DC379" s="178"/>
      <c r="DD379" s="178"/>
      <c r="DE379" s="178"/>
      <c r="DF379" s="178"/>
      <c r="DG379" s="178"/>
      <c r="DH379" s="178"/>
      <c r="DI379" s="178"/>
      <c r="DJ379" s="178"/>
      <c r="DK379" s="178"/>
      <c r="DL379" s="178"/>
      <c r="DM379" s="178"/>
      <c r="DN379" s="178"/>
      <c r="DO379" s="178"/>
      <c r="DP379" s="178"/>
      <c r="DQ379" s="178"/>
      <c r="DR379" s="178"/>
      <c r="DS379" s="178"/>
      <c r="DT379" s="178"/>
      <c r="DU379" s="178"/>
      <c r="DV379" s="178"/>
      <c r="DW379" s="178"/>
      <c r="DX379" s="178"/>
      <c r="DY379" s="178"/>
      <c r="DZ379" s="178"/>
      <c r="EA379" s="178"/>
      <c r="EB379" s="178"/>
      <c r="EC379" s="178"/>
      <c r="ED379" s="178"/>
    </row>
    <row r="380" spans="1:134">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c r="CV380" s="178"/>
      <c r="CW380" s="178"/>
      <c r="CX380" s="178"/>
      <c r="CY380" s="178"/>
      <c r="CZ380" s="178"/>
      <c r="DA380" s="178"/>
      <c r="DB380" s="178"/>
      <c r="DC380" s="178"/>
      <c r="DD380" s="178"/>
      <c r="DE380" s="178"/>
      <c r="DF380" s="178"/>
      <c r="DG380" s="178"/>
      <c r="DH380" s="178"/>
      <c r="DI380" s="178"/>
      <c r="DJ380" s="178"/>
      <c r="DK380" s="178"/>
      <c r="DL380" s="178"/>
      <c r="DM380" s="178"/>
      <c r="DN380" s="178"/>
      <c r="DO380" s="178"/>
      <c r="DP380" s="178"/>
      <c r="DQ380" s="178"/>
      <c r="DR380" s="178"/>
      <c r="DS380" s="178"/>
      <c r="DT380" s="178"/>
      <c r="DU380" s="178"/>
      <c r="DV380" s="178"/>
      <c r="DW380" s="178"/>
      <c r="DX380" s="178"/>
      <c r="DY380" s="178"/>
      <c r="DZ380" s="178"/>
      <c r="EA380" s="178"/>
      <c r="EB380" s="178"/>
      <c r="EC380" s="178"/>
      <c r="ED380" s="178"/>
    </row>
    <row r="381" spans="1:134">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c r="CV381" s="178"/>
      <c r="CW381" s="178"/>
      <c r="CX381" s="178"/>
      <c r="CY381" s="178"/>
      <c r="CZ381" s="178"/>
      <c r="DA381" s="178"/>
      <c r="DB381" s="178"/>
      <c r="DC381" s="178"/>
      <c r="DD381" s="178"/>
      <c r="DE381" s="178"/>
      <c r="DF381" s="178"/>
      <c r="DG381" s="178"/>
      <c r="DH381" s="178"/>
      <c r="DI381" s="178"/>
      <c r="DJ381" s="178"/>
      <c r="DK381" s="178"/>
      <c r="DL381" s="178"/>
      <c r="DM381" s="178"/>
      <c r="DN381" s="178"/>
      <c r="DO381" s="178"/>
      <c r="DP381" s="178"/>
      <c r="DQ381" s="178"/>
      <c r="DR381" s="178"/>
      <c r="DS381" s="178"/>
      <c r="DT381" s="178"/>
      <c r="DU381" s="178"/>
      <c r="DV381" s="178"/>
      <c r="DW381" s="178"/>
      <c r="DX381" s="178"/>
      <c r="DY381" s="178"/>
      <c r="DZ381" s="178"/>
      <c r="EA381" s="178"/>
      <c r="EB381" s="178"/>
      <c r="EC381" s="178"/>
      <c r="ED381" s="178"/>
    </row>
    <row r="382" spans="1:134">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c r="CV382" s="178"/>
      <c r="CW382" s="178"/>
      <c r="CX382" s="178"/>
      <c r="CY382" s="178"/>
      <c r="CZ382" s="178"/>
      <c r="DA382" s="178"/>
      <c r="DB382" s="178"/>
      <c r="DC382" s="178"/>
      <c r="DD382" s="178"/>
      <c r="DE382" s="178"/>
      <c r="DF382" s="178"/>
      <c r="DG382" s="178"/>
      <c r="DH382" s="178"/>
      <c r="DI382" s="178"/>
      <c r="DJ382" s="178"/>
      <c r="DK382" s="178"/>
      <c r="DL382" s="178"/>
      <c r="DM382" s="178"/>
      <c r="DN382" s="178"/>
      <c r="DO382" s="178"/>
      <c r="DP382" s="178"/>
      <c r="DQ382" s="178"/>
      <c r="DR382" s="178"/>
      <c r="DS382" s="178"/>
      <c r="DT382" s="178"/>
      <c r="DU382" s="178"/>
      <c r="DV382" s="178"/>
      <c r="DW382" s="178"/>
      <c r="DX382" s="178"/>
      <c r="DY382" s="178"/>
      <c r="DZ382" s="178"/>
      <c r="EA382" s="178"/>
      <c r="EB382" s="178"/>
      <c r="EC382" s="178"/>
      <c r="ED382" s="178"/>
    </row>
    <row r="383" spans="1:134">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c r="CV383" s="178"/>
      <c r="CW383" s="178"/>
      <c r="CX383" s="178"/>
      <c r="CY383" s="178"/>
      <c r="CZ383" s="178"/>
      <c r="DA383" s="178"/>
      <c r="DB383" s="178"/>
      <c r="DC383" s="178"/>
      <c r="DD383" s="178"/>
      <c r="DE383" s="178"/>
      <c r="DF383" s="178"/>
      <c r="DG383" s="178"/>
      <c r="DH383" s="178"/>
      <c r="DI383" s="178"/>
      <c r="DJ383" s="178"/>
      <c r="DK383" s="178"/>
      <c r="DL383" s="178"/>
      <c r="DM383" s="178"/>
      <c r="DN383" s="178"/>
      <c r="DO383" s="178"/>
      <c r="DP383" s="178"/>
      <c r="DQ383" s="178"/>
      <c r="DR383" s="178"/>
      <c r="DS383" s="178"/>
      <c r="DT383" s="178"/>
      <c r="DU383" s="178"/>
      <c r="DV383" s="178"/>
      <c r="DW383" s="178"/>
      <c r="DX383" s="178"/>
      <c r="DY383" s="178"/>
      <c r="DZ383" s="178"/>
      <c r="EA383" s="178"/>
      <c r="EB383" s="178"/>
      <c r="EC383" s="178"/>
      <c r="ED383" s="178"/>
    </row>
    <row r="384" spans="1:134">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c r="CV384" s="178"/>
      <c r="CW384" s="178"/>
      <c r="CX384" s="178"/>
      <c r="CY384" s="178"/>
      <c r="CZ384" s="178"/>
      <c r="DA384" s="178"/>
      <c r="DB384" s="178"/>
      <c r="DC384" s="178"/>
      <c r="DD384" s="178"/>
      <c r="DE384" s="178"/>
      <c r="DF384" s="178"/>
      <c r="DG384" s="178"/>
      <c r="DH384" s="178"/>
      <c r="DI384" s="178"/>
      <c r="DJ384" s="178"/>
      <c r="DK384" s="178"/>
      <c r="DL384" s="178"/>
      <c r="DM384" s="178"/>
      <c r="DN384" s="178"/>
      <c r="DO384" s="178"/>
      <c r="DP384" s="178"/>
      <c r="DQ384" s="178"/>
      <c r="DR384" s="178"/>
      <c r="DS384" s="178"/>
      <c r="DT384" s="178"/>
      <c r="DU384" s="178"/>
      <c r="DV384" s="178"/>
      <c r="DW384" s="178"/>
      <c r="DX384" s="178"/>
      <c r="DY384" s="178"/>
      <c r="DZ384" s="178"/>
      <c r="EA384" s="178"/>
      <c r="EB384" s="178"/>
      <c r="EC384" s="178"/>
      <c r="ED384" s="178"/>
    </row>
    <row r="385" spans="1:134">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c r="CV385" s="178"/>
      <c r="CW385" s="178"/>
      <c r="CX385" s="178"/>
      <c r="CY385" s="178"/>
      <c r="CZ385" s="178"/>
      <c r="DA385" s="178"/>
      <c r="DB385" s="178"/>
      <c r="DC385" s="178"/>
      <c r="DD385" s="178"/>
      <c r="DE385" s="178"/>
      <c r="DF385" s="178"/>
      <c r="DG385" s="178"/>
      <c r="DH385" s="178"/>
      <c r="DI385" s="178"/>
      <c r="DJ385" s="178"/>
      <c r="DK385" s="178"/>
      <c r="DL385" s="178"/>
      <c r="DM385" s="178"/>
      <c r="DN385" s="178"/>
      <c r="DO385" s="178"/>
      <c r="DP385" s="178"/>
      <c r="DQ385" s="178"/>
      <c r="DR385" s="178"/>
      <c r="DS385" s="178"/>
      <c r="DT385" s="178"/>
      <c r="DU385" s="178"/>
      <c r="DV385" s="178"/>
      <c r="DW385" s="178"/>
      <c r="DX385" s="178"/>
      <c r="DY385" s="178"/>
      <c r="DZ385" s="178"/>
      <c r="EA385" s="178"/>
      <c r="EB385" s="178"/>
      <c r="EC385" s="178"/>
      <c r="ED385" s="178"/>
    </row>
    <row r="386" spans="1:134">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c r="CV386" s="178"/>
      <c r="CW386" s="178"/>
      <c r="CX386" s="178"/>
      <c r="CY386" s="178"/>
      <c r="CZ386" s="178"/>
      <c r="DA386" s="178"/>
      <c r="DB386" s="178"/>
      <c r="DC386" s="178"/>
      <c r="DD386" s="178"/>
      <c r="DE386" s="178"/>
      <c r="DF386" s="178"/>
      <c r="DG386" s="178"/>
      <c r="DH386" s="178"/>
      <c r="DI386" s="178"/>
      <c r="DJ386" s="178"/>
      <c r="DK386" s="178"/>
      <c r="DL386" s="178"/>
      <c r="DM386" s="178"/>
      <c r="DN386" s="178"/>
      <c r="DO386" s="178"/>
      <c r="DP386" s="178"/>
      <c r="DQ386" s="178"/>
      <c r="DR386" s="178"/>
      <c r="DS386" s="178"/>
      <c r="DT386" s="178"/>
      <c r="DU386" s="178"/>
      <c r="DV386" s="178"/>
      <c r="DW386" s="178"/>
      <c r="DX386" s="178"/>
      <c r="DY386" s="178"/>
      <c r="DZ386" s="178"/>
      <c r="EA386" s="178"/>
      <c r="EB386" s="178"/>
      <c r="EC386" s="178"/>
      <c r="ED386" s="178"/>
    </row>
    <row r="387" spans="1:134">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c r="CV387" s="178"/>
      <c r="CW387" s="178"/>
      <c r="CX387" s="178"/>
      <c r="CY387" s="178"/>
      <c r="CZ387" s="178"/>
      <c r="DA387" s="178"/>
      <c r="DB387" s="178"/>
      <c r="DC387" s="178"/>
      <c r="DD387" s="178"/>
      <c r="DE387" s="178"/>
      <c r="DF387" s="178"/>
      <c r="DG387" s="178"/>
      <c r="DH387" s="178"/>
      <c r="DI387" s="178"/>
      <c r="DJ387" s="178"/>
      <c r="DK387" s="178"/>
      <c r="DL387" s="178"/>
      <c r="DM387" s="178"/>
      <c r="DN387" s="178"/>
      <c r="DO387" s="178"/>
      <c r="DP387" s="178"/>
      <c r="DQ387" s="178"/>
      <c r="DR387" s="178"/>
      <c r="DS387" s="178"/>
      <c r="DT387" s="178"/>
      <c r="DU387" s="178"/>
      <c r="DV387" s="178"/>
      <c r="DW387" s="178"/>
      <c r="DX387" s="178"/>
      <c r="DY387" s="178"/>
      <c r="DZ387" s="178"/>
      <c r="EA387" s="178"/>
      <c r="EB387" s="178"/>
      <c r="EC387" s="178"/>
      <c r="ED387" s="178"/>
    </row>
    <row r="388" spans="1:134">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c r="CV388" s="178"/>
      <c r="CW388" s="178"/>
      <c r="CX388" s="178"/>
      <c r="CY388" s="178"/>
      <c r="CZ388" s="178"/>
      <c r="DA388" s="178"/>
      <c r="DB388" s="178"/>
      <c r="DC388" s="178"/>
      <c r="DD388" s="178"/>
      <c r="DE388" s="178"/>
      <c r="DF388" s="178"/>
      <c r="DG388" s="178"/>
      <c r="DH388" s="178"/>
      <c r="DI388" s="178"/>
      <c r="DJ388" s="178"/>
      <c r="DK388" s="178"/>
      <c r="DL388" s="178"/>
      <c r="DM388" s="178"/>
      <c r="DN388" s="178"/>
      <c r="DO388" s="178"/>
      <c r="DP388" s="178"/>
      <c r="DQ388" s="178"/>
      <c r="DR388" s="178"/>
      <c r="DS388" s="178"/>
      <c r="DT388" s="178"/>
      <c r="DU388" s="178"/>
      <c r="DV388" s="178"/>
      <c r="DW388" s="178"/>
      <c r="DX388" s="178"/>
      <c r="DY388" s="178"/>
      <c r="DZ388" s="178"/>
      <c r="EA388" s="178"/>
      <c r="EB388" s="178"/>
      <c r="EC388" s="178"/>
      <c r="ED388" s="178"/>
    </row>
    <row r="389" spans="1:134">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c r="CV389" s="178"/>
      <c r="CW389" s="178"/>
      <c r="CX389" s="178"/>
      <c r="CY389" s="178"/>
      <c r="CZ389" s="178"/>
      <c r="DA389" s="178"/>
      <c r="DB389" s="178"/>
      <c r="DC389" s="178"/>
      <c r="DD389" s="178"/>
      <c r="DE389" s="178"/>
      <c r="DF389" s="178"/>
      <c r="DG389" s="178"/>
      <c r="DH389" s="178"/>
      <c r="DI389" s="178"/>
      <c r="DJ389" s="178"/>
      <c r="DK389" s="178"/>
      <c r="DL389" s="178"/>
      <c r="DM389" s="178"/>
      <c r="DN389" s="178"/>
      <c r="DO389" s="178"/>
      <c r="DP389" s="178"/>
      <c r="DQ389" s="178"/>
      <c r="DR389" s="178"/>
      <c r="DS389" s="178"/>
      <c r="DT389" s="178"/>
      <c r="DU389" s="178"/>
      <c r="DV389" s="178"/>
      <c r="DW389" s="178"/>
      <c r="DX389" s="178"/>
      <c r="DY389" s="178"/>
      <c r="DZ389" s="178"/>
      <c r="EA389" s="178"/>
      <c r="EB389" s="178"/>
      <c r="EC389" s="178"/>
      <c r="ED389" s="178"/>
    </row>
    <row r="390" spans="1:134">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c r="AJ390" s="178"/>
      <c r="AK390" s="178"/>
      <c r="AL390" s="178"/>
      <c r="AM390" s="178"/>
      <c r="AN390" s="178"/>
      <c r="AO390" s="178"/>
      <c r="AP390" s="178"/>
      <c r="AQ390" s="178"/>
      <c r="AR390" s="178"/>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c r="CV390" s="178"/>
      <c r="CW390" s="178"/>
      <c r="CX390" s="178"/>
      <c r="CY390" s="178"/>
      <c r="CZ390" s="178"/>
      <c r="DA390" s="178"/>
      <c r="DB390" s="178"/>
      <c r="DC390" s="178"/>
      <c r="DD390" s="178"/>
      <c r="DE390" s="178"/>
      <c r="DF390" s="178"/>
      <c r="DG390" s="178"/>
      <c r="DH390" s="178"/>
      <c r="DI390" s="178"/>
      <c r="DJ390" s="178"/>
      <c r="DK390" s="178"/>
      <c r="DL390" s="178"/>
      <c r="DM390" s="178"/>
      <c r="DN390" s="178"/>
      <c r="DO390" s="178"/>
      <c r="DP390" s="178"/>
      <c r="DQ390" s="178"/>
      <c r="DR390" s="178"/>
      <c r="DS390" s="178"/>
      <c r="DT390" s="178"/>
      <c r="DU390" s="178"/>
      <c r="DV390" s="178"/>
      <c r="DW390" s="178"/>
      <c r="DX390" s="178"/>
      <c r="DY390" s="178"/>
      <c r="DZ390" s="178"/>
      <c r="EA390" s="178"/>
      <c r="EB390" s="178"/>
      <c r="EC390" s="178"/>
      <c r="ED390" s="178"/>
    </row>
    <row r="391" spans="1:134">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c r="AJ391" s="178"/>
      <c r="AK391" s="178"/>
      <c r="AL391" s="178"/>
      <c r="AM391" s="178"/>
      <c r="AN391" s="178"/>
      <c r="AO391" s="178"/>
      <c r="AP391" s="178"/>
      <c r="AQ391" s="178"/>
      <c r="AR391" s="178"/>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c r="CV391" s="178"/>
      <c r="CW391" s="178"/>
      <c r="CX391" s="178"/>
      <c r="CY391" s="178"/>
      <c r="CZ391" s="178"/>
      <c r="DA391" s="178"/>
      <c r="DB391" s="178"/>
      <c r="DC391" s="178"/>
      <c r="DD391" s="178"/>
      <c r="DE391" s="178"/>
      <c r="DF391" s="178"/>
      <c r="DG391" s="178"/>
      <c r="DH391" s="178"/>
      <c r="DI391" s="178"/>
      <c r="DJ391" s="178"/>
      <c r="DK391" s="178"/>
      <c r="DL391" s="178"/>
      <c r="DM391" s="178"/>
      <c r="DN391" s="178"/>
      <c r="DO391" s="178"/>
      <c r="DP391" s="178"/>
      <c r="DQ391" s="178"/>
      <c r="DR391" s="178"/>
      <c r="DS391" s="178"/>
      <c r="DT391" s="178"/>
      <c r="DU391" s="178"/>
      <c r="DV391" s="178"/>
      <c r="DW391" s="178"/>
      <c r="DX391" s="178"/>
      <c r="DY391" s="178"/>
      <c r="DZ391" s="178"/>
      <c r="EA391" s="178"/>
      <c r="EB391" s="178"/>
      <c r="EC391" s="178"/>
      <c r="ED391" s="178"/>
    </row>
    <row r="392" spans="1:134">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c r="AL392" s="178"/>
      <c r="AM392" s="178"/>
      <c r="AN392" s="178"/>
      <c r="AO392" s="178"/>
      <c r="AP392" s="178"/>
      <c r="AQ392" s="178"/>
      <c r="AR392" s="178"/>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c r="CV392" s="178"/>
      <c r="CW392" s="178"/>
      <c r="CX392" s="178"/>
      <c r="CY392" s="178"/>
      <c r="CZ392" s="178"/>
      <c r="DA392" s="178"/>
      <c r="DB392" s="178"/>
      <c r="DC392" s="178"/>
      <c r="DD392" s="178"/>
      <c r="DE392" s="178"/>
      <c r="DF392" s="178"/>
      <c r="DG392" s="178"/>
      <c r="DH392" s="178"/>
      <c r="DI392" s="178"/>
      <c r="DJ392" s="178"/>
      <c r="DK392" s="178"/>
      <c r="DL392" s="178"/>
      <c r="DM392" s="178"/>
      <c r="DN392" s="178"/>
      <c r="DO392" s="178"/>
      <c r="DP392" s="178"/>
      <c r="DQ392" s="178"/>
      <c r="DR392" s="178"/>
      <c r="DS392" s="178"/>
      <c r="DT392" s="178"/>
      <c r="DU392" s="178"/>
      <c r="DV392" s="178"/>
      <c r="DW392" s="178"/>
      <c r="DX392" s="178"/>
      <c r="DY392" s="178"/>
      <c r="DZ392" s="178"/>
      <c r="EA392" s="178"/>
      <c r="EB392" s="178"/>
      <c r="EC392" s="178"/>
      <c r="ED392" s="178"/>
    </row>
    <row r="393" spans="1:134">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c r="CV393" s="178"/>
      <c r="CW393" s="178"/>
      <c r="CX393" s="178"/>
      <c r="CY393" s="178"/>
      <c r="CZ393" s="178"/>
      <c r="DA393" s="178"/>
      <c r="DB393" s="178"/>
      <c r="DC393" s="178"/>
      <c r="DD393" s="178"/>
      <c r="DE393" s="178"/>
      <c r="DF393" s="178"/>
      <c r="DG393" s="178"/>
      <c r="DH393" s="178"/>
      <c r="DI393" s="178"/>
      <c r="DJ393" s="178"/>
      <c r="DK393" s="178"/>
      <c r="DL393" s="178"/>
      <c r="DM393" s="178"/>
      <c r="DN393" s="178"/>
      <c r="DO393" s="178"/>
      <c r="DP393" s="178"/>
      <c r="DQ393" s="178"/>
      <c r="DR393" s="178"/>
      <c r="DS393" s="178"/>
      <c r="DT393" s="178"/>
      <c r="DU393" s="178"/>
      <c r="DV393" s="178"/>
      <c r="DW393" s="178"/>
      <c r="DX393" s="178"/>
      <c r="DY393" s="178"/>
      <c r="DZ393" s="178"/>
      <c r="EA393" s="178"/>
      <c r="EB393" s="178"/>
      <c r="EC393" s="178"/>
      <c r="ED393" s="178"/>
    </row>
    <row r="394" spans="1:134">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178"/>
      <c r="AL394" s="178"/>
      <c r="AM394" s="178"/>
      <c r="AN394" s="178"/>
      <c r="AO394" s="178"/>
      <c r="AP394" s="178"/>
      <c r="AQ394" s="178"/>
      <c r="AR394" s="178"/>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c r="CV394" s="178"/>
      <c r="CW394" s="178"/>
      <c r="CX394" s="178"/>
      <c r="CY394" s="178"/>
      <c r="CZ394" s="178"/>
      <c r="DA394" s="178"/>
      <c r="DB394" s="178"/>
      <c r="DC394" s="178"/>
      <c r="DD394" s="178"/>
      <c r="DE394" s="178"/>
      <c r="DF394" s="178"/>
      <c r="DG394" s="178"/>
      <c r="DH394" s="178"/>
      <c r="DI394" s="178"/>
      <c r="DJ394" s="178"/>
      <c r="DK394" s="178"/>
      <c r="DL394" s="178"/>
      <c r="DM394" s="178"/>
      <c r="DN394" s="178"/>
      <c r="DO394" s="178"/>
      <c r="DP394" s="178"/>
      <c r="DQ394" s="178"/>
      <c r="DR394" s="178"/>
      <c r="DS394" s="178"/>
      <c r="DT394" s="178"/>
      <c r="DU394" s="178"/>
      <c r="DV394" s="178"/>
      <c r="DW394" s="178"/>
      <c r="DX394" s="178"/>
      <c r="DY394" s="178"/>
      <c r="DZ394" s="178"/>
      <c r="EA394" s="178"/>
      <c r="EB394" s="178"/>
      <c r="EC394" s="178"/>
      <c r="ED394" s="178"/>
    </row>
    <row r="395" spans="1:134">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c r="AJ395" s="178"/>
      <c r="AK395" s="178"/>
      <c r="AL395" s="178"/>
      <c r="AM395" s="178"/>
      <c r="AN395" s="178"/>
      <c r="AO395" s="178"/>
      <c r="AP395" s="178"/>
      <c r="AQ395" s="178"/>
      <c r="AR395" s="178"/>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c r="CV395" s="178"/>
      <c r="CW395" s="178"/>
      <c r="CX395" s="178"/>
      <c r="CY395" s="178"/>
      <c r="CZ395" s="178"/>
      <c r="DA395" s="178"/>
      <c r="DB395" s="178"/>
      <c r="DC395" s="178"/>
      <c r="DD395" s="178"/>
      <c r="DE395" s="178"/>
      <c r="DF395" s="178"/>
      <c r="DG395" s="178"/>
      <c r="DH395" s="178"/>
      <c r="DI395" s="178"/>
      <c r="DJ395" s="178"/>
      <c r="DK395" s="178"/>
      <c r="DL395" s="178"/>
      <c r="DM395" s="178"/>
      <c r="DN395" s="178"/>
      <c r="DO395" s="178"/>
      <c r="DP395" s="178"/>
      <c r="DQ395" s="178"/>
      <c r="DR395" s="178"/>
      <c r="DS395" s="178"/>
      <c r="DT395" s="178"/>
      <c r="DU395" s="178"/>
      <c r="DV395" s="178"/>
      <c r="DW395" s="178"/>
      <c r="DX395" s="178"/>
      <c r="DY395" s="178"/>
      <c r="DZ395" s="178"/>
      <c r="EA395" s="178"/>
      <c r="EB395" s="178"/>
      <c r="EC395" s="178"/>
      <c r="ED395" s="178"/>
    </row>
    <row r="396" spans="1:134">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c r="AJ396" s="178"/>
      <c r="AK396" s="178"/>
      <c r="AL396" s="178"/>
      <c r="AM396" s="178"/>
      <c r="AN396" s="178"/>
      <c r="AO396" s="178"/>
      <c r="AP396" s="178"/>
      <c r="AQ396" s="178"/>
      <c r="AR396" s="178"/>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c r="CV396" s="178"/>
      <c r="CW396" s="178"/>
      <c r="CX396" s="178"/>
      <c r="CY396" s="178"/>
      <c r="CZ396" s="178"/>
      <c r="DA396" s="178"/>
      <c r="DB396" s="178"/>
      <c r="DC396" s="178"/>
      <c r="DD396" s="178"/>
      <c r="DE396" s="178"/>
      <c r="DF396" s="178"/>
      <c r="DG396" s="178"/>
      <c r="DH396" s="178"/>
      <c r="DI396" s="178"/>
      <c r="DJ396" s="178"/>
      <c r="DK396" s="178"/>
      <c r="DL396" s="178"/>
      <c r="DM396" s="178"/>
      <c r="DN396" s="178"/>
      <c r="DO396" s="178"/>
      <c r="DP396" s="178"/>
      <c r="DQ396" s="178"/>
      <c r="DR396" s="178"/>
      <c r="DS396" s="178"/>
      <c r="DT396" s="178"/>
      <c r="DU396" s="178"/>
      <c r="DV396" s="178"/>
      <c r="DW396" s="178"/>
      <c r="DX396" s="178"/>
      <c r="DY396" s="178"/>
      <c r="DZ396" s="178"/>
      <c r="EA396" s="178"/>
      <c r="EB396" s="178"/>
      <c r="EC396" s="178"/>
      <c r="ED396" s="178"/>
    </row>
    <row r="397" spans="1:134">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c r="AJ397" s="178"/>
      <c r="AK397" s="178"/>
      <c r="AL397" s="178"/>
      <c r="AM397" s="178"/>
      <c r="AN397" s="178"/>
      <c r="AO397" s="178"/>
      <c r="AP397" s="178"/>
      <c r="AQ397" s="178"/>
      <c r="AR397" s="178"/>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c r="CV397" s="178"/>
      <c r="CW397" s="178"/>
      <c r="CX397" s="178"/>
      <c r="CY397" s="178"/>
      <c r="CZ397" s="178"/>
      <c r="DA397" s="178"/>
      <c r="DB397" s="178"/>
      <c r="DC397" s="178"/>
      <c r="DD397" s="178"/>
      <c r="DE397" s="178"/>
      <c r="DF397" s="178"/>
      <c r="DG397" s="178"/>
      <c r="DH397" s="178"/>
      <c r="DI397" s="178"/>
      <c r="DJ397" s="178"/>
      <c r="DK397" s="178"/>
      <c r="DL397" s="178"/>
      <c r="DM397" s="178"/>
      <c r="DN397" s="178"/>
      <c r="DO397" s="178"/>
      <c r="DP397" s="178"/>
      <c r="DQ397" s="178"/>
      <c r="DR397" s="178"/>
      <c r="DS397" s="178"/>
      <c r="DT397" s="178"/>
      <c r="DU397" s="178"/>
      <c r="DV397" s="178"/>
      <c r="DW397" s="178"/>
      <c r="DX397" s="178"/>
      <c r="DY397" s="178"/>
      <c r="DZ397" s="178"/>
      <c r="EA397" s="178"/>
      <c r="EB397" s="178"/>
      <c r="EC397" s="178"/>
      <c r="ED397" s="178"/>
    </row>
    <row r="398" spans="1:134">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c r="AJ398" s="178"/>
      <c r="AK398" s="178"/>
      <c r="AL398" s="178"/>
      <c r="AM398" s="178"/>
      <c r="AN398" s="178"/>
      <c r="AO398" s="178"/>
      <c r="AP398" s="178"/>
      <c r="AQ398" s="178"/>
      <c r="AR398" s="178"/>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c r="CV398" s="178"/>
      <c r="CW398" s="178"/>
      <c r="CX398" s="178"/>
      <c r="CY398" s="178"/>
      <c r="CZ398" s="178"/>
      <c r="DA398" s="178"/>
      <c r="DB398" s="178"/>
      <c r="DC398" s="178"/>
      <c r="DD398" s="178"/>
      <c r="DE398" s="178"/>
      <c r="DF398" s="178"/>
      <c r="DG398" s="178"/>
      <c r="DH398" s="178"/>
      <c r="DI398" s="178"/>
      <c r="DJ398" s="178"/>
      <c r="DK398" s="178"/>
      <c r="DL398" s="178"/>
      <c r="DM398" s="178"/>
      <c r="DN398" s="178"/>
      <c r="DO398" s="178"/>
      <c r="DP398" s="178"/>
      <c r="DQ398" s="178"/>
      <c r="DR398" s="178"/>
      <c r="DS398" s="178"/>
      <c r="DT398" s="178"/>
      <c r="DU398" s="178"/>
      <c r="DV398" s="178"/>
      <c r="DW398" s="178"/>
      <c r="DX398" s="178"/>
      <c r="DY398" s="178"/>
      <c r="DZ398" s="178"/>
      <c r="EA398" s="178"/>
      <c r="EB398" s="178"/>
      <c r="EC398" s="178"/>
      <c r="ED398" s="178"/>
    </row>
    <row r="399" spans="1:134">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c r="AJ399" s="178"/>
      <c r="AK399" s="178"/>
      <c r="AL399" s="178"/>
      <c r="AM399" s="178"/>
      <c r="AN399" s="178"/>
      <c r="AO399" s="178"/>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c r="CV399" s="178"/>
      <c r="CW399" s="178"/>
      <c r="CX399" s="178"/>
      <c r="CY399" s="178"/>
      <c r="CZ399" s="178"/>
      <c r="DA399" s="178"/>
      <c r="DB399" s="178"/>
      <c r="DC399" s="178"/>
      <c r="DD399" s="178"/>
      <c r="DE399" s="178"/>
      <c r="DF399" s="178"/>
      <c r="DG399" s="178"/>
      <c r="DH399" s="178"/>
      <c r="DI399" s="178"/>
      <c r="DJ399" s="178"/>
      <c r="DK399" s="178"/>
      <c r="DL399" s="178"/>
      <c r="DM399" s="178"/>
      <c r="DN399" s="178"/>
      <c r="DO399" s="178"/>
      <c r="DP399" s="178"/>
      <c r="DQ399" s="178"/>
      <c r="DR399" s="178"/>
      <c r="DS399" s="178"/>
      <c r="DT399" s="178"/>
      <c r="DU399" s="178"/>
      <c r="DV399" s="178"/>
      <c r="DW399" s="178"/>
      <c r="DX399" s="178"/>
      <c r="DY399" s="178"/>
      <c r="DZ399" s="178"/>
      <c r="EA399" s="178"/>
      <c r="EB399" s="178"/>
      <c r="EC399" s="178"/>
      <c r="ED399" s="178"/>
    </row>
    <row r="400" spans="1:134">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c r="AJ400" s="178"/>
      <c r="AK400" s="178"/>
      <c r="AL400" s="178"/>
      <c r="AM400" s="178"/>
      <c r="AN400" s="178"/>
      <c r="AO400" s="178"/>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c r="CV400" s="178"/>
      <c r="CW400" s="178"/>
      <c r="CX400" s="178"/>
      <c r="CY400" s="178"/>
      <c r="CZ400" s="178"/>
      <c r="DA400" s="178"/>
      <c r="DB400" s="178"/>
      <c r="DC400" s="178"/>
      <c r="DD400" s="178"/>
      <c r="DE400" s="178"/>
      <c r="DF400" s="178"/>
      <c r="DG400" s="178"/>
      <c r="DH400" s="178"/>
      <c r="DI400" s="178"/>
      <c r="DJ400" s="178"/>
      <c r="DK400" s="178"/>
      <c r="DL400" s="178"/>
      <c r="DM400" s="178"/>
      <c r="DN400" s="178"/>
      <c r="DO400" s="178"/>
      <c r="DP400" s="178"/>
      <c r="DQ400" s="178"/>
      <c r="DR400" s="178"/>
      <c r="DS400" s="178"/>
      <c r="DT400" s="178"/>
      <c r="DU400" s="178"/>
      <c r="DV400" s="178"/>
      <c r="DW400" s="178"/>
      <c r="DX400" s="178"/>
      <c r="DY400" s="178"/>
      <c r="DZ400" s="178"/>
      <c r="EA400" s="178"/>
      <c r="EB400" s="178"/>
      <c r="EC400" s="178"/>
      <c r="ED400" s="178"/>
    </row>
    <row r="401" spans="1:134">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c r="CV401" s="178"/>
      <c r="CW401" s="178"/>
      <c r="CX401" s="178"/>
      <c r="CY401" s="178"/>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row>
    <row r="402" spans="1:134">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c r="CV402" s="178"/>
      <c r="CW402" s="178"/>
      <c r="CX402" s="178"/>
      <c r="CY402" s="178"/>
      <c r="CZ402" s="178"/>
      <c r="DA402" s="178"/>
      <c r="DB402" s="178"/>
      <c r="DC402" s="178"/>
      <c r="DD402" s="178"/>
      <c r="DE402" s="178"/>
      <c r="DF402" s="178"/>
      <c r="DG402" s="178"/>
      <c r="DH402" s="178"/>
      <c r="DI402" s="178"/>
      <c r="DJ402" s="178"/>
      <c r="DK402" s="178"/>
      <c r="DL402" s="178"/>
      <c r="DM402" s="178"/>
      <c r="DN402" s="178"/>
      <c r="DO402" s="178"/>
      <c r="DP402" s="178"/>
      <c r="DQ402" s="178"/>
      <c r="DR402" s="178"/>
      <c r="DS402" s="178"/>
      <c r="DT402" s="178"/>
      <c r="DU402" s="178"/>
      <c r="DV402" s="178"/>
      <c r="DW402" s="178"/>
      <c r="DX402" s="178"/>
      <c r="DY402" s="178"/>
      <c r="DZ402" s="178"/>
      <c r="EA402" s="178"/>
      <c r="EB402" s="178"/>
      <c r="EC402" s="178"/>
      <c r="ED402" s="178"/>
    </row>
    <row r="403" spans="1:134">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c r="CV403" s="178"/>
      <c r="CW403" s="178"/>
      <c r="CX403" s="178"/>
      <c r="CY403" s="178"/>
      <c r="CZ403" s="178"/>
      <c r="DA403" s="178"/>
      <c r="DB403" s="178"/>
      <c r="DC403" s="178"/>
      <c r="DD403" s="178"/>
      <c r="DE403" s="178"/>
      <c r="DF403" s="178"/>
      <c r="DG403" s="178"/>
      <c r="DH403" s="178"/>
      <c r="DI403" s="178"/>
      <c r="DJ403" s="178"/>
      <c r="DK403" s="178"/>
      <c r="DL403" s="178"/>
      <c r="DM403" s="178"/>
      <c r="DN403" s="178"/>
      <c r="DO403" s="178"/>
      <c r="DP403" s="178"/>
      <c r="DQ403" s="178"/>
      <c r="DR403" s="178"/>
      <c r="DS403" s="178"/>
      <c r="DT403" s="178"/>
      <c r="DU403" s="178"/>
      <c r="DV403" s="178"/>
      <c r="DW403" s="178"/>
      <c r="DX403" s="178"/>
      <c r="DY403" s="178"/>
      <c r="DZ403" s="178"/>
      <c r="EA403" s="178"/>
      <c r="EB403" s="178"/>
      <c r="EC403" s="178"/>
      <c r="ED403" s="178"/>
    </row>
    <row r="404" spans="1:134">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c r="AJ404" s="178"/>
      <c r="AK404" s="178"/>
      <c r="AL404" s="178"/>
      <c r="AM404" s="178"/>
      <c r="AN404" s="178"/>
      <c r="AO404" s="178"/>
      <c r="AP404" s="178"/>
      <c r="AQ404" s="178"/>
      <c r="AR404" s="178"/>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c r="CV404" s="178"/>
      <c r="CW404" s="178"/>
      <c r="CX404" s="178"/>
      <c r="CY404" s="178"/>
      <c r="CZ404" s="178"/>
      <c r="DA404" s="178"/>
      <c r="DB404" s="178"/>
      <c r="DC404" s="178"/>
      <c r="DD404" s="178"/>
      <c r="DE404" s="178"/>
      <c r="DF404" s="178"/>
      <c r="DG404" s="178"/>
      <c r="DH404" s="178"/>
      <c r="DI404" s="178"/>
      <c r="DJ404" s="178"/>
      <c r="DK404" s="178"/>
      <c r="DL404" s="178"/>
      <c r="DM404" s="178"/>
      <c r="DN404" s="178"/>
      <c r="DO404" s="178"/>
      <c r="DP404" s="178"/>
      <c r="DQ404" s="178"/>
      <c r="DR404" s="178"/>
      <c r="DS404" s="178"/>
      <c r="DT404" s="178"/>
      <c r="DU404" s="178"/>
      <c r="DV404" s="178"/>
      <c r="DW404" s="178"/>
      <c r="DX404" s="178"/>
      <c r="DY404" s="178"/>
      <c r="DZ404" s="178"/>
      <c r="EA404" s="178"/>
      <c r="EB404" s="178"/>
      <c r="EC404" s="178"/>
      <c r="ED404" s="178"/>
    </row>
    <row r="405" spans="1:134">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c r="CV405" s="178"/>
      <c r="CW405" s="178"/>
      <c r="CX405" s="178"/>
      <c r="CY405" s="178"/>
      <c r="CZ405" s="178"/>
      <c r="DA405" s="178"/>
      <c r="DB405" s="178"/>
      <c r="DC405" s="178"/>
      <c r="DD405" s="178"/>
      <c r="DE405" s="178"/>
      <c r="DF405" s="178"/>
      <c r="DG405" s="178"/>
      <c r="DH405" s="178"/>
      <c r="DI405" s="178"/>
      <c r="DJ405" s="178"/>
      <c r="DK405" s="178"/>
      <c r="DL405" s="178"/>
      <c r="DM405" s="178"/>
      <c r="DN405" s="178"/>
      <c r="DO405" s="178"/>
      <c r="DP405" s="178"/>
      <c r="DQ405" s="178"/>
      <c r="DR405" s="178"/>
      <c r="DS405" s="178"/>
      <c r="DT405" s="178"/>
      <c r="DU405" s="178"/>
      <c r="DV405" s="178"/>
      <c r="DW405" s="178"/>
      <c r="DX405" s="178"/>
      <c r="DY405" s="178"/>
      <c r="DZ405" s="178"/>
      <c r="EA405" s="178"/>
      <c r="EB405" s="178"/>
      <c r="EC405" s="178"/>
      <c r="ED405" s="178"/>
    </row>
    <row r="406" spans="1:134">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c r="AJ406" s="178"/>
      <c r="AK406" s="178"/>
      <c r="AL406" s="178"/>
      <c r="AM406" s="178"/>
      <c r="AN406" s="178"/>
      <c r="AO406" s="178"/>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c r="CV406" s="178"/>
      <c r="CW406" s="178"/>
      <c r="CX406" s="178"/>
      <c r="CY406" s="178"/>
      <c r="CZ406" s="178"/>
      <c r="DA406" s="178"/>
      <c r="DB406" s="178"/>
      <c r="DC406" s="178"/>
      <c r="DD406" s="178"/>
      <c r="DE406" s="178"/>
      <c r="DF406" s="178"/>
      <c r="DG406" s="178"/>
      <c r="DH406" s="178"/>
      <c r="DI406" s="178"/>
      <c r="DJ406" s="178"/>
      <c r="DK406" s="178"/>
      <c r="DL406" s="178"/>
      <c r="DM406" s="178"/>
      <c r="DN406" s="178"/>
      <c r="DO406" s="178"/>
      <c r="DP406" s="178"/>
      <c r="DQ406" s="178"/>
      <c r="DR406" s="178"/>
      <c r="DS406" s="178"/>
      <c r="DT406" s="178"/>
      <c r="DU406" s="178"/>
      <c r="DV406" s="178"/>
      <c r="DW406" s="178"/>
      <c r="DX406" s="178"/>
      <c r="DY406" s="178"/>
      <c r="DZ406" s="178"/>
      <c r="EA406" s="178"/>
      <c r="EB406" s="178"/>
      <c r="EC406" s="178"/>
      <c r="ED406" s="178"/>
    </row>
    <row r="407" spans="1:134">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c r="CV407" s="178"/>
      <c r="CW407" s="178"/>
      <c r="CX407" s="178"/>
      <c r="CY407" s="178"/>
      <c r="CZ407" s="178"/>
      <c r="DA407" s="178"/>
      <c r="DB407" s="178"/>
      <c r="DC407" s="178"/>
      <c r="DD407" s="178"/>
      <c r="DE407" s="178"/>
      <c r="DF407" s="178"/>
      <c r="DG407" s="178"/>
      <c r="DH407" s="178"/>
      <c r="DI407" s="178"/>
      <c r="DJ407" s="178"/>
      <c r="DK407" s="178"/>
      <c r="DL407" s="178"/>
      <c r="DM407" s="178"/>
      <c r="DN407" s="178"/>
      <c r="DO407" s="178"/>
      <c r="DP407" s="178"/>
      <c r="DQ407" s="178"/>
      <c r="DR407" s="178"/>
      <c r="DS407" s="178"/>
      <c r="DT407" s="178"/>
      <c r="DU407" s="178"/>
      <c r="DV407" s="178"/>
      <c r="DW407" s="178"/>
      <c r="DX407" s="178"/>
      <c r="DY407" s="178"/>
      <c r="DZ407" s="178"/>
      <c r="EA407" s="178"/>
      <c r="EB407" s="178"/>
      <c r="EC407" s="178"/>
      <c r="ED407" s="178"/>
    </row>
    <row r="408" spans="1:134">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8"/>
    </row>
    <row r="409" spans="1:134">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c r="CV409" s="178"/>
      <c r="CW409" s="178"/>
      <c r="CX409" s="178"/>
      <c r="CY409" s="178"/>
      <c r="CZ409" s="178"/>
      <c r="DA409" s="178"/>
      <c r="DB409" s="178"/>
      <c r="DC409" s="178"/>
      <c r="DD409" s="178"/>
      <c r="DE409" s="178"/>
      <c r="DF409" s="178"/>
      <c r="DG409" s="178"/>
      <c r="DH409" s="178"/>
      <c r="DI409" s="178"/>
      <c r="DJ409" s="178"/>
      <c r="DK409" s="178"/>
      <c r="DL409" s="178"/>
      <c r="DM409" s="178"/>
      <c r="DN409" s="178"/>
      <c r="DO409" s="178"/>
      <c r="DP409" s="178"/>
      <c r="DQ409" s="178"/>
      <c r="DR409" s="178"/>
      <c r="DS409" s="178"/>
      <c r="DT409" s="178"/>
      <c r="DU409" s="178"/>
      <c r="DV409" s="178"/>
      <c r="DW409" s="178"/>
      <c r="DX409" s="178"/>
      <c r="DY409" s="178"/>
      <c r="DZ409" s="178"/>
      <c r="EA409" s="178"/>
      <c r="EB409" s="178"/>
      <c r="EC409" s="178"/>
      <c r="ED409" s="178"/>
    </row>
    <row r="410" spans="1:134">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c r="CV410" s="178"/>
      <c r="CW410" s="178"/>
      <c r="CX410" s="178"/>
      <c r="CY410" s="178"/>
      <c r="CZ410" s="178"/>
      <c r="DA410" s="178"/>
      <c r="DB410" s="178"/>
      <c r="DC410" s="178"/>
      <c r="DD410" s="178"/>
      <c r="DE410" s="178"/>
      <c r="DF410" s="178"/>
      <c r="DG410" s="178"/>
      <c r="DH410" s="178"/>
      <c r="DI410" s="178"/>
      <c r="DJ410" s="178"/>
      <c r="DK410" s="178"/>
      <c r="DL410" s="178"/>
      <c r="DM410" s="178"/>
      <c r="DN410" s="178"/>
      <c r="DO410" s="178"/>
      <c r="DP410" s="178"/>
      <c r="DQ410" s="178"/>
      <c r="DR410" s="178"/>
      <c r="DS410" s="178"/>
      <c r="DT410" s="178"/>
      <c r="DU410" s="178"/>
      <c r="DV410" s="178"/>
      <c r="DW410" s="178"/>
      <c r="DX410" s="178"/>
      <c r="DY410" s="178"/>
      <c r="DZ410" s="178"/>
      <c r="EA410" s="178"/>
      <c r="EB410" s="178"/>
      <c r="EC410" s="178"/>
      <c r="ED410" s="178"/>
    </row>
    <row r="411" spans="1:134">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c r="CV411" s="178"/>
      <c r="CW411" s="178"/>
      <c r="CX411" s="178"/>
      <c r="CY411" s="178"/>
      <c r="CZ411" s="178"/>
      <c r="DA411" s="178"/>
      <c r="DB411" s="178"/>
      <c r="DC411" s="178"/>
      <c r="DD411" s="178"/>
      <c r="DE411" s="178"/>
      <c r="DF411" s="178"/>
      <c r="DG411" s="178"/>
      <c r="DH411" s="178"/>
      <c r="DI411" s="178"/>
      <c r="DJ411" s="178"/>
      <c r="DK411" s="178"/>
      <c r="DL411" s="178"/>
      <c r="DM411" s="178"/>
      <c r="DN411" s="178"/>
      <c r="DO411" s="178"/>
      <c r="DP411" s="178"/>
      <c r="DQ411" s="178"/>
      <c r="DR411" s="178"/>
      <c r="DS411" s="178"/>
      <c r="DT411" s="178"/>
      <c r="DU411" s="178"/>
      <c r="DV411" s="178"/>
      <c r="DW411" s="178"/>
      <c r="DX411" s="178"/>
      <c r="DY411" s="178"/>
      <c r="DZ411" s="178"/>
      <c r="EA411" s="178"/>
      <c r="EB411" s="178"/>
      <c r="EC411" s="178"/>
      <c r="ED411" s="178"/>
    </row>
    <row r="412" spans="1:134">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8"/>
    </row>
    <row r="413" spans="1:134">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c r="CV413" s="178"/>
      <c r="CW413" s="178"/>
      <c r="CX413" s="178"/>
      <c r="CY413" s="178"/>
      <c r="CZ413" s="178"/>
      <c r="DA413" s="178"/>
      <c r="DB413" s="178"/>
      <c r="DC413" s="178"/>
      <c r="DD413" s="178"/>
      <c r="DE413" s="178"/>
      <c r="DF413" s="178"/>
      <c r="DG413" s="178"/>
      <c r="DH413" s="178"/>
      <c r="DI413" s="178"/>
      <c r="DJ413" s="178"/>
      <c r="DK413" s="178"/>
      <c r="DL413" s="178"/>
      <c r="DM413" s="178"/>
      <c r="DN413" s="178"/>
      <c r="DO413" s="178"/>
      <c r="DP413" s="178"/>
      <c r="DQ413" s="178"/>
      <c r="DR413" s="178"/>
      <c r="DS413" s="178"/>
      <c r="DT413" s="178"/>
      <c r="DU413" s="178"/>
      <c r="DV413" s="178"/>
      <c r="DW413" s="178"/>
      <c r="DX413" s="178"/>
      <c r="DY413" s="178"/>
      <c r="DZ413" s="178"/>
      <c r="EA413" s="178"/>
      <c r="EB413" s="178"/>
      <c r="EC413" s="178"/>
      <c r="ED413" s="178"/>
    </row>
    <row r="414" spans="1:134">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c r="CV414" s="178"/>
      <c r="CW414" s="178"/>
      <c r="CX414" s="178"/>
      <c r="CY414" s="178"/>
      <c r="CZ414" s="178"/>
      <c r="DA414" s="178"/>
      <c r="DB414" s="178"/>
      <c r="DC414" s="178"/>
      <c r="DD414" s="178"/>
      <c r="DE414" s="178"/>
      <c r="DF414" s="178"/>
      <c r="DG414" s="178"/>
      <c r="DH414" s="178"/>
      <c r="DI414" s="178"/>
      <c r="DJ414" s="178"/>
      <c r="DK414" s="178"/>
      <c r="DL414" s="178"/>
      <c r="DM414" s="178"/>
      <c r="DN414" s="178"/>
      <c r="DO414" s="178"/>
      <c r="DP414" s="178"/>
      <c r="DQ414" s="178"/>
      <c r="DR414" s="178"/>
      <c r="DS414" s="178"/>
      <c r="DT414" s="178"/>
      <c r="DU414" s="178"/>
      <c r="DV414" s="178"/>
      <c r="DW414" s="178"/>
      <c r="DX414" s="178"/>
      <c r="DY414" s="178"/>
      <c r="DZ414" s="178"/>
      <c r="EA414" s="178"/>
      <c r="EB414" s="178"/>
      <c r="EC414" s="178"/>
      <c r="ED414" s="178"/>
    </row>
    <row r="415" spans="1:134">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c r="CV415" s="178"/>
      <c r="CW415" s="178"/>
      <c r="CX415" s="178"/>
      <c r="CY415" s="178"/>
      <c r="CZ415" s="178"/>
      <c r="DA415" s="178"/>
      <c r="DB415" s="178"/>
      <c r="DC415" s="178"/>
      <c r="DD415" s="178"/>
      <c r="DE415" s="178"/>
      <c r="DF415" s="178"/>
      <c r="DG415" s="178"/>
      <c r="DH415" s="178"/>
      <c r="DI415" s="178"/>
      <c r="DJ415" s="178"/>
      <c r="DK415" s="178"/>
      <c r="DL415" s="178"/>
      <c r="DM415" s="178"/>
      <c r="DN415" s="178"/>
      <c r="DO415" s="178"/>
      <c r="DP415" s="178"/>
      <c r="DQ415" s="178"/>
      <c r="DR415" s="178"/>
      <c r="DS415" s="178"/>
      <c r="DT415" s="178"/>
      <c r="DU415" s="178"/>
      <c r="DV415" s="178"/>
      <c r="DW415" s="178"/>
      <c r="DX415" s="178"/>
      <c r="DY415" s="178"/>
      <c r="DZ415" s="178"/>
      <c r="EA415" s="178"/>
      <c r="EB415" s="178"/>
      <c r="EC415" s="178"/>
      <c r="ED415" s="178"/>
    </row>
    <row r="416" spans="1:134">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c r="CV416" s="178"/>
      <c r="CW416" s="178"/>
      <c r="CX416" s="178"/>
      <c r="CY416" s="178"/>
      <c r="CZ416" s="178"/>
      <c r="DA416" s="178"/>
      <c r="DB416" s="178"/>
      <c r="DC416" s="178"/>
      <c r="DD416" s="178"/>
      <c r="DE416" s="178"/>
      <c r="DF416" s="178"/>
      <c r="DG416" s="178"/>
      <c r="DH416" s="178"/>
      <c r="DI416" s="178"/>
      <c r="DJ416" s="178"/>
      <c r="DK416" s="178"/>
      <c r="DL416" s="178"/>
      <c r="DM416" s="178"/>
      <c r="DN416" s="178"/>
      <c r="DO416" s="178"/>
      <c r="DP416" s="178"/>
      <c r="DQ416" s="178"/>
      <c r="DR416" s="178"/>
      <c r="DS416" s="178"/>
      <c r="DT416" s="178"/>
      <c r="DU416" s="178"/>
      <c r="DV416" s="178"/>
      <c r="DW416" s="178"/>
      <c r="DX416" s="178"/>
      <c r="DY416" s="178"/>
      <c r="DZ416" s="178"/>
      <c r="EA416" s="178"/>
      <c r="EB416" s="178"/>
      <c r="EC416" s="178"/>
      <c r="ED416" s="178"/>
    </row>
    <row r="417" spans="1:134">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c r="CV417" s="178"/>
      <c r="CW417" s="178"/>
      <c r="CX417" s="178"/>
      <c r="CY417" s="178"/>
      <c r="CZ417" s="178"/>
      <c r="DA417" s="178"/>
      <c r="DB417" s="178"/>
      <c r="DC417" s="178"/>
      <c r="DD417" s="178"/>
      <c r="DE417" s="178"/>
      <c r="DF417" s="178"/>
      <c r="DG417" s="178"/>
      <c r="DH417" s="178"/>
      <c r="DI417" s="178"/>
      <c r="DJ417" s="178"/>
      <c r="DK417" s="178"/>
      <c r="DL417" s="178"/>
      <c r="DM417" s="178"/>
      <c r="DN417" s="178"/>
      <c r="DO417" s="178"/>
      <c r="DP417" s="178"/>
      <c r="DQ417" s="178"/>
      <c r="DR417" s="178"/>
      <c r="DS417" s="178"/>
      <c r="DT417" s="178"/>
      <c r="DU417" s="178"/>
      <c r="DV417" s="178"/>
      <c r="DW417" s="178"/>
      <c r="DX417" s="178"/>
      <c r="DY417" s="178"/>
      <c r="DZ417" s="178"/>
      <c r="EA417" s="178"/>
      <c r="EB417" s="178"/>
      <c r="EC417" s="178"/>
      <c r="ED417" s="178"/>
    </row>
    <row r="418" spans="1:134">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c r="CV418" s="178"/>
      <c r="CW418" s="178"/>
      <c r="CX418" s="178"/>
      <c r="CY418" s="178"/>
      <c r="CZ418" s="178"/>
      <c r="DA418" s="178"/>
      <c r="DB418" s="178"/>
      <c r="DC418" s="178"/>
      <c r="DD418" s="178"/>
      <c r="DE418" s="178"/>
      <c r="DF418" s="178"/>
      <c r="DG418" s="178"/>
      <c r="DH418" s="178"/>
      <c r="DI418" s="178"/>
      <c r="DJ418" s="178"/>
      <c r="DK418" s="178"/>
      <c r="DL418" s="178"/>
      <c r="DM418" s="178"/>
      <c r="DN418" s="178"/>
      <c r="DO418" s="178"/>
      <c r="DP418" s="178"/>
      <c r="DQ418" s="178"/>
      <c r="DR418" s="178"/>
      <c r="DS418" s="178"/>
      <c r="DT418" s="178"/>
      <c r="DU418" s="178"/>
      <c r="DV418" s="178"/>
      <c r="DW418" s="178"/>
      <c r="DX418" s="178"/>
      <c r="DY418" s="178"/>
      <c r="DZ418" s="178"/>
      <c r="EA418" s="178"/>
      <c r="EB418" s="178"/>
      <c r="EC418" s="178"/>
      <c r="ED418" s="178"/>
    </row>
    <row r="419" spans="1:134">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c r="CV419" s="178"/>
      <c r="CW419" s="178"/>
      <c r="CX419" s="178"/>
      <c r="CY419" s="178"/>
      <c r="CZ419" s="178"/>
      <c r="DA419" s="178"/>
      <c r="DB419" s="178"/>
      <c r="DC419" s="178"/>
      <c r="DD419" s="178"/>
      <c r="DE419" s="178"/>
      <c r="DF419" s="178"/>
      <c r="DG419" s="178"/>
      <c r="DH419" s="178"/>
      <c r="DI419" s="178"/>
      <c r="DJ419" s="178"/>
      <c r="DK419" s="178"/>
      <c r="DL419" s="178"/>
      <c r="DM419" s="178"/>
      <c r="DN419" s="178"/>
      <c r="DO419" s="178"/>
      <c r="DP419" s="178"/>
      <c r="DQ419" s="178"/>
      <c r="DR419" s="178"/>
      <c r="DS419" s="178"/>
      <c r="DT419" s="178"/>
      <c r="DU419" s="178"/>
      <c r="DV419" s="178"/>
      <c r="DW419" s="178"/>
      <c r="DX419" s="178"/>
      <c r="DY419" s="178"/>
      <c r="DZ419" s="178"/>
      <c r="EA419" s="178"/>
      <c r="EB419" s="178"/>
      <c r="EC419" s="178"/>
      <c r="ED419" s="178"/>
    </row>
    <row r="420" spans="1:134">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c r="CV420" s="178"/>
      <c r="CW420" s="178"/>
      <c r="CX420" s="178"/>
      <c r="CY420" s="178"/>
      <c r="CZ420" s="178"/>
      <c r="DA420" s="178"/>
      <c r="DB420" s="178"/>
      <c r="DC420" s="178"/>
      <c r="DD420" s="178"/>
      <c r="DE420" s="178"/>
      <c r="DF420" s="178"/>
      <c r="DG420" s="178"/>
      <c r="DH420" s="178"/>
      <c r="DI420" s="178"/>
      <c r="DJ420" s="178"/>
      <c r="DK420" s="178"/>
      <c r="DL420" s="178"/>
      <c r="DM420" s="178"/>
      <c r="DN420" s="178"/>
      <c r="DO420" s="178"/>
      <c r="DP420" s="178"/>
      <c r="DQ420" s="178"/>
      <c r="DR420" s="178"/>
      <c r="DS420" s="178"/>
      <c r="DT420" s="178"/>
      <c r="DU420" s="178"/>
      <c r="DV420" s="178"/>
      <c r="DW420" s="178"/>
      <c r="DX420" s="178"/>
      <c r="DY420" s="178"/>
      <c r="DZ420" s="178"/>
      <c r="EA420" s="178"/>
      <c r="EB420" s="178"/>
      <c r="EC420" s="178"/>
      <c r="ED420" s="178"/>
    </row>
    <row r="421" spans="1:134">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c r="CV421" s="178"/>
      <c r="CW421" s="178"/>
      <c r="CX421" s="178"/>
      <c r="CY421" s="178"/>
      <c r="CZ421" s="178"/>
      <c r="DA421" s="178"/>
      <c r="DB421" s="178"/>
      <c r="DC421" s="178"/>
      <c r="DD421" s="178"/>
      <c r="DE421" s="178"/>
      <c r="DF421" s="178"/>
      <c r="DG421" s="178"/>
      <c r="DH421" s="178"/>
      <c r="DI421" s="178"/>
      <c r="DJ421" s="178"/>
      <c r="DK421" s="178"/>
      <c r="DL421" s="178"/>
      <c r="DM421" s="178"/>
      <c r="DN421" s="178"/>
      <c r="DO421" s="178"/>
      <c r="DP421" s="178"/>
      <c r="DQ421" s="178"/>
      <c r="DR421" s="178"/>
      <c r="DS421" s="178"/>
      <c r="DT421" s="178"/>
      <c r="DU421" s="178"/>
      <c r="DV421" s="178"/>
      <c r="DW421" s="178"/>
      <c r="DX421" s="178"/>
      <c r="DY421" s="178"/>
      <c r="DZ421" s="178"/>
      <c r="EA421" s="178"/>
      <c r="EB421" s="178"/>
      <c r="EC421" s="178"/>
      <c r="ED421" s="178"/>
    </row>
    <row r="422" spans="1:134">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c r="AJ422" s="178"/>
      <c r="AK422" s="178"/>
      <c r="AL422" s="178"/>
      <c r="AM422" s="178"/>
      <c r="AN422" s="178"/>
      <c r="AO422" s="178"/>
      <c r="AP422" s="178"/>
      <c r="AQ422" s="178"/>
      <c r="AR422" s="178"/>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c r="CV422" s="178"/>
      <c r="CW422" s="178"/>
      <c r="CX422" s="178"/>
      <c r="CY422" s="178"/>
      <c r="CZ422" s="178"/>
      <c r="DA422" s="178"/>
      <c r="DB422" s="178"/>
      <c r="DC422" s="178"/>
      <c r="DD422" s="178"/>
      <c r="DE422" s="178"/>
      <c r="DF422" s="178"/>
      <c r="DG422" s="178"/>
      <c r="DH422" s="178"/>
      <c r="DI422" s="178"/>
      <c r="DJ422" s="178"/>
      <c r="DK422" s="178"/>
      <c r="DL422" s="178"/>
      <c r="DM422" s="178"/>
      <c r="DN422" s="178"/>
      <c r="DO422" s="178"/>
      <c r="DP422" s="178"/>
      <c r="DQ422" s="178"/>
      <c r="DR422" s="178"/>
      <c r="DS422" s="178"/>
      <c r="DT422" s="178"/>
      <c r="DU422" s="178"/>
      <c r="DV422" s="178"/>
      <c r="DW422" s="178"/>
      <c r="DX422" s="178"/>
      <c r="DY422" s="178"/>
      <c r="DZ422" s="178"/>
      <c r="EA422" s="178"/>
      <c r="EB422" s="178"/>
      <c r="EC422" s="178"/>
      <c r="ED422" s="178"/>
    </row>
    <row r="423" spans="1:134">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c r="AJ423" s="178"/>
      <c r="AK423" s="178"/>
      <c r="AL423" s="178"/>
      <c r="AM423" s="178"/>
      <c r="AN423" s="178"/>
      <c r="AO423" s="178"/>
      <c r="AP423" s="178"/>
      <c r="AQ423" s="178"/>
      <c r="AR423" s="178"/>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c r="CV423" s="178"/>
      <c r="CW423" s="178"/>
      <c r="CX423" s="178"/>
      <c r="CY423" s="178"/>
      <c r="CZ423" s="178"/>
      <c r="DA423" s="178"/>
      <c r="DB423" s="178"/>
      <c r="DC423" s="178"/>
      <c r="DD423" s="178"/>
      <c r="DE423" s="178"/>
      <c r="DF423" s="178"/>
      <c r="DG423" s="178"/>
      <c r="DH423" s="178"/>
      <c r="DI423" s="178"/>
      <c r="DJ423" s="178"/>
      <c r="DK423" s="178"/>
      <c r="DL423" s="178"/>
      <c r="DM423" s="178"/>
      <c r="DN423" s="178"/>
      <c r="DO423" s="178"/>
      <c r="DP423" s="178"/>
      <c r="DQ423" s="178"/>
      <c r="DR423" s="178"/>
      <c r="DS423" s="178"/>
      <c r="DT423" s="178"/>
      <c r="DU423" s="178"/>
      <c r="DV423" s="178"/>
      <c r="DW423" s="178"/>
      <c r="DX423" s="178"/>
      <c r="DY423" s="178"/>
      <c r="DZ423" s="178"/>
      <c r="EA423" s="178"/>
      <c r="EB423" s="178"/>
      <c r="EC423" s="178"/>
      <c r="ED423" s="178"/>
    </row>
    <row r="424" spans="1:134">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c r="CV424" s="178"/>
      <c r="CW424" s="178"/>
      <c r="CX424" s="178"/>
      <c r="CY424" s="178"/>
      <c r="CZ424" s="178"/>
      <c r="DA424" s="178"/>
      <c r="DB424" s="178"/>
      <c r="DC424" s="178"/>
      <c r="DD424" s="178"/>
      <c r="DE424" s="178"/>
      <c r="DF424" s="178"/>
      <c r="DG424" s="178"/>
      <c r="DH424" s="178"/>
      <c r="DI424" s="178"/>
      <c r="DJ424" s="178"/>
      <c r="DK424" s="178"/>
      <c r="DL424" s="178"/>
      <c r="DM424" s="178"/>
      <c r="DN424" s="178"/>
      <c r="DO424" s="178"/>
      <c r="DP424" s="178"/>
      <c r="DQ424" s="178"/>
      <c r="DR424" s="178"/>
      <c r="DS424" s="178"/>
      <c r="DT424" s="178"/>
      <c r="DU424" s="178"/>
      <c r="DV424" s="178"/>
      <c r="DW424" s="178"/>
      <c r="DX424" s="178"/>
      <c r="DY424" s="178"/>
      <c r="DZ424" s="178"/>
      <c r="EA424" s="178"/>
      <c r="EB424" s="178"/>
      <c r="EC424" s="178"/>
      <c r="ED424" s="178"/>
    </row>
    <row r="425" spans="1:134">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c r="CV425" s="178"/>
      <c r="CW425" s="178"/>
      <c r="CX425" s="178"/>
      <c r="CY425" s="178"/>
      <c r="CZ425" s="178"/>
      <c r="DA425" s="178"/>
      <c r="DB425" s="178"/>
      <c r="DC425" s="178"/>
      <c r="DD425" s="178"/>
      <c r="DE425" s="178"/>
      <c r="DF425" s="178"/>
      <c r="DG425" s="178"/>
      <c r="DH425" s="178"/>
      <c r="DI425" s="178"/>
      <c r="DJ425" s="178"/>
      <c r="DK425" s="178"/>
      <c r="DL425" s="178"/>
      <c r="DM425" s="178"/>
      <c r="DN425" s="178"/>
      <c r="DO425" s="178"/>
      <c r="DP425" s="178"/>
      <c r="DQ425" s="178"/>
      <c r="DR425" s="178"/>
      <c r="DS425" s="178"/>
      <c r="DT425" s="178"/>
      <c r="DU425" s="178"/>
      <c r="DV425" s="178"/>
      <c r="DW425" s="178"/>
      <c r="DX425" s="178"/>
      <c r="DY425" s="178"/>
      <c r="DZ425" s="178"/>
      <c r="EA425" s="178"/>
      <c r="EB425" s="178"/>
      <c r="EC425" s="178"/>
      <c r="ED425" s="178"/>
    </row>
    <row r="426" spans="1:134">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c r="CV426" s="178"/>
      <c r="CW426" s="178"/>
      <c r="CX426" s="178"/>
      <c r="CY426" s="178"/>
      <c r="CZ426" s="178"/>
      <c r="DA426" s="178"/>
      <c r="DB426" s="178"/>
      <c r="DC426" s="178"/>
      <c r="DD426" s="178"/>
      <c r="DE426" s="178"/>
      <c r="DF426" s="178"/>
      <c r="DG426" s="178"/>
      <c r="DH426" s="178"/>
      <c r="DI426" s="178"/>
      <c r="DJ426" s="178"/>
      <c r="DK426" s="178"/>
      <c r="DL426" s="178"/>
      <c r="DM426" s="178"/>
      <c r="DN426" s="178"/>
      <c r="DO426" s="178"/>
      <c r="DP426" s="178"/>
      <c r="DQ426" s="178"/>
      <c r="DR426" s="178"/>
      <c r="DS426" s="178"/>
      <c r="DT426" s="178"/>
      <c r="DU426" s="178"/>
      <c r="DV426" s="178"/>
      <c r="DW426" s="178"/>
      <c r="DX426" s="178"/>
      <c r="DY426" s="178"/>
      <c r="DZ426" s="178"/>
      <c r="EA426" s="178"/>
      <c r="EB426" s="178"/>
      <c r="EC426" s="178"/>
      <c r="ED426" s="178"/>
    </row>
    <row r="427" spans="1:134">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c r="CV427" s="178"/>
      <c r="CW427" s="178"/>
      <c r="CX427" s="178"/>
      <c r="CY427" s="178"/>
      <c r="CZ427" s="178"/>
      <c r="DA427" s="178"/>
      <c r="DB427" s="178"/>
      <c r="DC427" s="178"/>
      <c r="DD427" s="178"/>
      <c r="DE427" s="178"/>
      <c r="DF427" s="178"/>
      <c r="DG427" s="178"/>
      <c r="DH427" s="178"/>
      <c r="DI427" s="178"/>
      <c r="DJ427" s="178"/>
      <c r="DK427" s="178"/>
      <c r="DL427" s="178"/>
      <c r="DM427" s="178"/>
      <c r="DN427" s="178"/>
      <c r="DO427" s="178"/>
      <c r="DP427" s="178"/>
      <c r="DQ427" s="178"/>
      <c r="DR427" s="178"/>
      <c r="DS427" s="178"/>
      <c r="DT427" s="178"/>
      <c r="DU427" s="178"/>
      <c r="DV427" s="178"/>
      <c r="DW427" s="178"/>
      <c r="DX427" s="178"/>
      <c r="DY427" s="178"/>
      <c r="DZ427" s="178"/>
      <c r="EA427" s="178"/>
      <c r="EB427" s="178"/>
      <c r="EC427" s="178"/>
      <c r="ED427" s="178"/>
    </row>
    <row r="428" spans="1:134">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c r="CV428" s="178"/>
      <c r="CW428" s="178"/>
      <c r="CX428" s="178"/>
      <c r="CY428" s="178"/>
      <c r="CZ428" s="178"/>
      <c r="DA428" s="178"/>
      <c r="DB428" s="178"/>
      <c r="DC428" s="178"/>
      <c r="DD428" s="178"/>
      <c r="DE428" s="178"/>
      <c r="DF428" s="178"/>
      <c r="DG428" s="178"/>
      <c r="DH428" s="178"/>
      <c r="DI428" s="178"/>
      <c r="DJ428" s="178"/>
      <c r="DK428" s="178"/>
      <c r="DL428" s="178"/>
      <c r="DM428" s="178"/>
      <c r="DN428" s="178"/>
      <c r="DO428" s="178"/>
      <c r="DP428" s="178"/>
      <c r="DQ428" s="178"/>
      <c r="DR428" s="178"/>
      <c r="DS428" s="178"/>
      <c r="DT428" s="178"/>
      <c r="DU428" s="178"/>
      <c r="DV428" s="178"/>
      <c r="DW428" s="178"/>
      <c r="DX428" s="178"/>
      <c r="DY428" s="178"/>
      <c r="DZ428" s="178"/>
      <c r="EA428" s="178"/>
      <c r="EB428" s="178"/>
      <c r="EC428" s="178"/>
      <c r="ED428" s="178"/>
    </row>
    <row r="429" spans="1:134">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8"/>
      <c r="CY429" s="178"/>
      <c r="CZ429" s="178"/>
      <c r="DA429" s="178"/>
      <c r="DB429" s="178"/>
      <c r="DC429" s="178"/>
      <c r="DD429" s="178"/>
      <c r="DE429" s="178"/>
      <c r="DF429" s="178"/>
      <c r="DG429" s="178"/>
      <c r="DH429" s="178"/>
      <c r="DI429" s="178"/>
      <c r="DJ429" s="178"/>
      <c r="DK429" s="178"/>
      <c r="DL429" s="178"/>
      <c r="DM429" s="178"/>
      <c r="DN429" s="178"/>
      <c r="DO429" s="178"/>
      <c r="DP429" s="178"/>
      <c r="DQ429" s="178"/>
      <c r="DR429" s="178"/>
      <c r="DS429" s="178"/>
      <c r="DT429" s="178"/>
      <c r="DU429" s="178"/>
      <c r="DV429" s="178"/>
      <c r="DW429" s="178"/>
      <c r="DX429" s="178"/>
      <c r="DY429" s="178"/>
      <c r="DZ429" s="178"/>
      <c r="EA429" s="178"/>
      <c r="EB429" s="178"/>
      <c r="EC429" s="178"/>
      <c r="ED429" s="178"/>
    </row>
    <row r="430" spans="1:134">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c r="CV430" s="178"/>
      <c r="CW430" s="178"/>
      <c r="CX430" s="178"/>
      <c r="CY430" s="178"/>
      <c r="CZ430" s="178"/>
      <c r="DA430" s="178"/>
      <c r="DB430" s="178"/>
      <c r="DC430" s="178"/>
      <c r="DD430" s="178"/>
      <c r="DE430" s="178"/>
      <c r="DF430" s="178"/>
      <c r="DG430" s="178"/>
      <c r="DH430" s="178"/>
      <c r="DI430" s="178"/>
      <c r="DJ430" s="178"/>
      <c r="DK430" s="178"/>
      <c r="DL430" s="178"/>
      <c r="DM430" s="178"/>
      <c r="DN430" s="178"/>
      <c r="DO430" s="178"/>
      <c r="DP430" s="178"/>
      <c r="DQ430" s="178"/>
      <c r="DR430" s="178"/>
      <c r="DS430" s="178"/>
      <c r="DT430" s="178"/>
      <c r="DU430" s="178"/>
      <c r="DV430" s="178"/>
      <c r="DW430" s="178"/>
      <c r="DX430" s="178"/>
      <c r="DY430" s="178"/>
      <c r="DZ430" s="178"/>
      <c r="EA430" s="178"/>
      <c r="EB430" s="178"/>
      <c r="EC430" s="178"/>
      <c r="ED430" s="178"/>
    </row>
    <row r="431" spans="1:134">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c r="CV431" s="178"/>
      <c r="CW431" s="178"/>
      <c r="CX431" s="178"/>
      <c r="CY431" s="178"/>
      <c r="CZ431" s="178"/>
      <c r="DA431" s="178"/>
      <c r="DB431" s="178"/>
      <c r="DC431" s="178"/>
      <c r="DD431" s="178"/>
      <c r="DE431" s="178"/>
      <c r="DF431" s="178"/>
      <c r="DG431" s="178"/>
      <c r="DH431" s="178"/>
      <c r="DI431" s="178"/>
      <c r="DJ431" s="178"/>
      <c r="DK431" s="178"/>
      <c r="DL431" s="178"/>
      <c r="DM431" s="178"/>
      <c r="DN431" s="178"/>
      <c r="DO431" s="178"/>
      <c r="DP431" s="178"/>
      <c r="DQ431" s="178"/>
      <c r="DR431" s="178"/>
      <c r="DS431" s="178"/>
      <c r="DT431" s="178"/>
      <c r="DU431" s="178"/>
      <c r="DV431" s="178"/>
      <c r="DW431" s="178"/>
      <c r="DX431" s="178"/>
      <c r="DY431" s="178"/>
      <c r="DZ431" s="178"/>
      <c r="EA431" s="178"/>
      <c r="EB431" s="178"/>
      <c r="EC431" s="178"/>
      <c r="ED431" s="178"/>
    </row>
    <row r="432" spans="1:134">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c r="CV432" s="178"/>
      <c r="CW432" s="178"/>
      <c r="CX432" s="178"/>
      <c r="CY432" s="178"/>
      <c r="CZ432" s="178"/>
      <c r="DA432" s="178"/>
      <c r="DB432" s="178"/>
      <c r="DC432" s="178"/>
      <c r="DD432" s="178"/>
      <c r="DE432" s="178"/>
      <c r="DF432" s="178"/>
      <c r="DG432" s="178"/>
      <c r="DH432" s="178"/>
      <c r="DI432" s="178"/>
      <c r="DJ432" s="178"/>
      <c r="DK432" s="178"/>
      <c r="DL432" s="178"/>
      <c r="DM432" s="178"/>
      <c r="DN432" s="178"/>
      <c r="DO432" s="178"/>
      <c r="DP432" s="178"/>
      <c r="DQ432" s="178"/>
      <c r="DR432" s="178"/>
      <c r="DS432" s="178"/>
      <c r="DT432" s="178"/>
      <c r="DU432" s="178"/>
      <c r="DV432" s="178"/>
      <c r="DW432" s="178"/>
      <c r="DX432" s="178"/>
      <c r="DY432" s="178"/>
      <c r="DZ432" s="178"/>
      <c r="EA432" s="178"/>
      <c r="EB432" s="178"/>
      <c r="EC432" s="178"/>
      <c r="ED432" s="178"/>
    </row>
    <row r="433" spans="1:134">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c r="AJ433" s="178"/>
      <c r="AK433" s="178"/>
      <c r="AL433" s="178"/>
      <c r="AM433" s="178"/>
      <c r="AN433" s="178"/>
      <c r="AO433" s="178"/>
      <c r="AP433" s="178"/>
      <c r="AQ433" s="178"/>
      <c r="AR433" s="178"/>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c r="CV433" s="178"/>
      <c r="CW433" s="178"/>
      <c r="CX433" s="178"/>
      <c r="CY433" s="178"/>
      <c r="CZ433" s="178"/>
      <c r="DA433" s="178"/>
      <c r="DB433" s="178"/>
      <c r="DC433" s="178"/>
      <c r="DD433" s="178"/>
      <c r="DE433" s="178"/>
      <c r="DF433" s="178"/>
      <c r="DG433" s="178"/>
      <c r="DH433" s="178"/>
      <c r="DI433" s="178"/>
      <c r="DJ433" s="178"/>
      <c r="DK433" s="178"/>
      <c r="DL433" s="178"/>
      <c r="DM433" s="178"/>
      <c r="DN433" s="178"/>
      <c r="DO433" s="178"/>
      <c r="DP433" s="178"/>
      <c r="DQ433" s="178"/>
      <c r="DR433" s="178"/>
      <c r="DS433" s="178"/>
      <c r="DT433" s="178"/>
      <c r="DU433" s="178"/>
      <c r="DV433" s="178"/>
      <c r="DW433" s="178"/>
      <c r="DX433" s="178"/>
      <c r="DY433" s="178"/>
      <c r="DZ433" s="178"/>
      <c r="EA433" s="178"/>
      <c r="EB433" s="178"/>
      <c r="EC433" s="178"/>
      <c r="ED433" s="178"/>
    </row>
    <row r="434" spans="1:134">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c r="AJ434" s="178"/>
      <c r="AK434" s="178"/>
      <c r="AL434" s="178"/>
      <c r="AM434" s="178"/>
      <c r="AN434" s="178"/>
      <c r="AO434" s="178"/>
      <c r="AP434" s="178"/>
      <c r="AQ434" s="178"/>
      <c r="AR434" s="178"/>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c r="CV434" s="178"/>
      <c r="CW434" s="178"/>
      <c r="CX434" s="178"/>
      <c r="CY434" s="178"/>
      <c r="CZ434" s="178"/>
      <c r="DA434" s="178"/>
      <c r="DB434" s="178"/>
      <c r="DC434" s="178"/>
      <c r="DD434" s="178"/>
      <c r="DE434" s="178"/>
      <c r="DF434" s="178"/>
      <c r="DG434" s="178"/>
      <c r="DH434" s="178"/>
      <c r="DI434" s="178"/>
      <c r="DJ434" s="178"/>
      <c r="DK434" s="178"/>
      <c r="DL434" s="178"/>
      <c r="DM434" s="178"/>
      <c r="DN434" s="178"/>
      <c r="DO434" s="178"/>
      <c r="DP434" s="178"/>
      <c r="DQ434" s="178"/>
      <c r="DR434" s="178"/>
      <c r="DS434" s="178"/>
      <c r="DT434" s="178"/>
      <c r="DU434" s="178"/>
      <c r="DV434" s="178"/>
      <c r="DW434" s="178"/>
      <c r="DX434" s="178"/>
      <c r="DY434" s="178"/>
      <c r="DZ434" s="178"/>
      <c r="EA434" s="178"/>
      <c r="EB434" s="178"/>
      <c r="EC434" s="178"/>
      <c r="ED434" s="178"/>
    </row>
    <row r="435" spans="1:134">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c r="CV435" s="178"/>
      <c r="CW435" s="178"/>
      <c r="CX435" s="178"/>
      <c r="CY435" s="178"/>
      <c r="CZ435" s="178"/>
      <c r="DA435" s="178"/>
      <c r="DB435" s="178"/>
      <c r="DC435" s="178"/>
      <c r="DD435" s="178"/>
      <c r="DE435" s="178"/>
      <c r="DF435" s="178"/>
      <c r="DG435" s="178"/>
      <c r="DH435" s="178"/>
      <c r="DI435" s="178"/>
      <c r="DJ435" s="178"/>
      <c r="DK435" s="178"/>
      <c r="DL435" s="178"/>
      <c r="DM435" s="178"/>
      <c r="DN435" s="178"/>
      <c r="DO435" s="178"/>
      <c r="DP435" s="178"/>
      <c r="DQ435" s="178"/>
      <c r="DR435" s="178"/>
      <c r="DS435" s="178"/>
      <c r="DT435" s="178"/>
      <c r="DU435" s="178"/>
      <c r="DV435" s="178"/>
      <c r="DW435" s="178"/>
      <c r="DX435" s="178"/>
      <c r="DY435" s="178"/>
      <c r="DZ435" s="178"/>
      <c r="EA435" s="178"/>
      <c r="EB435" s="178"/>
      <c r="EC435" s="178"/>
      <c r="ED435" s="178"/>
    </row>
    <row r="436" spans="1:134">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c r="CV436" s="178"/>
      <c r="CW436" s="178"/>
      <c r="CX436" s="178"/>
      <c r="CY436" s="178"/>
      <c r="CZ436" s="178"/>
      <c r="DA436" s="178"/>
      <c r="DB436" s="178"/>
      <c r="DC436" s="178"/>
      <c r="DD436" s="178"/>
      <c r="DE436" s="178"/>
      <c r="DF436" s="178"/>
      <c r="DG436" s="178"/>
      <c r="DH436" s="178"/>
      <c r="DI436" s="178"/>
      <c r="DJ436" s="178"/>
      <c r="DK436" s="178"/>
      <c r="DL436" s="178"/>
      <c r="DM436" s="178"/>
      <c r="DN436" s="178"/>
      <c r="DO436" s="178"/>
      <c r="DP436" s="178"/>
      <c r="DQ436" s="178"/>
      <c r="DR436" s="178"/>
      <c r="DS436" s="178"/>
      <c r="DT436" s="178"/>
      <c r="DU436" s="178"/>
      <c r="DV436" s="178"/>
      <c r="DW436" s="178"/>
      <c r="DX436" s="178"/>
      <c r="DY436" s="178"/>
      <c r="DZ436" s="178"/>
      <c r="EA436" s="178"/>
      <c r="EB436" s="178"/>
      <c r="EC436" s="178"/>
      <c r="ED436" s="178"/>
    </row>
    <row r="437" spans="1:134">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c r="CV437" s="178"/>
      <c r="CW437" s="178"/>
      <c r="CX437" s="178"/>
      <c r="CY437" s="178"/>
      <c r="CZ437" s="178"/>
      <c r="DA437" s="178"/>
      <c r="DB437" s="178"/>
      <c r="DC437" s="178"/>
      <c r="DD437" s="178"/>
      <c r="DE437" s="178"/>
      <c r="DF437" s="178"/>
      <c r="DG437" s="178"/>
      <c r="DH437" s="178"/>
      <c r="DI437" s="178"/>
      <c r="DJ437" s="178"/>
      <c r="DK437" s="178"/>
      <c r="DL437" s="178"/>
      <c r="DM437" s="178"/>
      <c r="DN437" s="178"/>
      <c r="DO437" s="178"/>
      <c r="DP437" s="178"/>
      <c r="DQ437" s="178"/>
      <c r="DR437" s="178"/>
      <c r="DS437" s="178"/>
      <c r="DT437" s="178"/>
      <c r="DU437" s="178"/>
      <c r="DV437" s="178"/>
      <c r="DW437" s="178"/>
      <c r="DX437" s="178"/>
      <c r="DY437" s="178"/>
      <c r="DZ437" s="178"/>
      <c r="EA437" s="178"/>
      <c r="EB437" s="178"/>
      <c r="EC437" s="178"/>
      <c r="ED437" s="178"/>
    </row>
    <row r="438" spans="1:134">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c r="CV438" s="178"/>
      <c r="CW438" s="178"/>
      <c r="CX438" s="178"/>
      <c r="CY438" s="178"/>
      <c r="CZ438" s="178"/>
      <c r="DA438" s="178"/>
      <c r="DB438" s="178"/>
      <c r="DC438" s="178"/>
      <c r="DD438" s="178"/>
      <c r="DE438" s="178"/>
      <c r="DF438" s="178"/>
      <c r="DG438" s="178"/>
      <c r="DH438" s="178"/>
      <c r="DI438" s="178"/>
      <c r="DJ438" s="178"/>
      <c r="DK438" s="178"/>
      <c r="DL438" s="178"/>
      <c r="DM438" s="178"/>
      <c r="DN438" s="178"/>
      <c r="DO438" s="178"/>
      <c r="DP438" s="178"/>
      <c r="DQ438" s="178"/>
      <c r="DR438" s="178"/>
      <c r="DS438" s="178"/>
      <c r="DT438" s="178"/>
      <c r="DU438" s="178"/>
      <c r="DV438" s="178"/>
      <c r="DW438" s="178"/>
      <c r="DX438" s="178"/>
      <c r="DY438" s="178"/>
      <c r="DZ438" s="178"/>
      <c r="EA438" s="178"/>
      <c r="EB438" s="178"/>
      <c r="EC438" s="178"/>
      <c r="ED438" s="178"/>
    </row>
    <row r="439" spans="1:134">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c r="CV439" s="178"/>
      <c r="CW439" s="178"/>
      <c r="CX439" s="178"/>
      <c r="CY439" s="178"/>
      <c r="CZ439" s="178"/>
      <c r="DA439" s="178"/>
      <c r="DB439" s="178"/>
      <c r="DC439" s="178"/>
      <c r="DD439" s="178"/>
      <c r="DE439" s="178"/>
      <c r="DF439" s="178"/>
      <c r="DG439" s="178"/>
      <c r="DH439" s="178"/>
      <c r="DI439" s="178"/>
      <c r="DJ439" s="178"/>
      <c r="DK439" s="178"/>
      <c r="DL439" s="178"/>
      <c r="DM439" s="178"/>
      <c r="DN439" s="178"/>
      <c r="DO439" s="178"/>
      <c r="DP439" s="178"/>
      <c r="DQ439" s="178"/>
      <c r="DR439" s="178"/>
      <c r="DS439" s="178"/>
      <c r="DT439" s="178"/>
      <c r="DU439" s="178"/>
      <c r="DV439" s="178"/>
      <c r="DW439" s="178"/>
      <c r="DX439" s="178"/>
      <c r="DY439" s="178"/>
      <c r="DZ439" s="178"/>
      <c r="EA439" s="178"/>
      <c r="EB439" s="178"/>
      <c r="EC439" s="178"/>
      <c r="ED439" s="178"/>
    </row>
    <row r="440" spans="1:134">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c r="CV440" s="178"/>
      <c r="CW440" s="178"/>
      <c r="CX440" s="178"/>
      <c r="CY440" s="178"/>
      <c r="CZ440" s="178"/>
      <c r="DA440" s="178"/>
      <c r="DB440" s="178"/>
      <c r="DC440" s="178"/>
      <c r="DD440" s="178"/>
      <c r="DE440" s="178"/>
      <c r="DF440" s="178"/>
      <c r="DG440" s="178"/>
      <c r="DH440" s="178"/>
      <c r="DI440" s="178"/>
      <c r="DJ440" s="178"/>
      <c r="DK440" s="178"/>
      <c r="DL440" s="178"/>
      <c r="DM440" s="178"/>
      <c r="DN440" s="178"/>
      <c r="DO440" s="178"/>
      <c r="DP440" s="178"/>
      <c r="DQ440" s="178"/>
      <c r="DR440" s="178"/>
      <c r="DS440" s="178"/>
      <c r="DT440" s="178"/>
      <c r="DU440" s="178"/>
      <c r="DV440" s="178"/>
      <c r="DW440" s="178"/>
      <c r="DX440" s="178"/>
      <c r="DY440" s="178"/>
      <c r="DZ440" s="178"/>
      <c r="EA440" s="178"/>
      <c r="EB440" s="178"/>
      <c r="EC440" s="178"/>
      <c r="ED440" s="178"/>
    </row>
    <row r="441" spans="1:134">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c r="CV441" s="178"/>
      <c r="CW441" s="178"/>
      <c r="CX441" s="178"/>
      <c r="CY441" s="178"/>
      <c r="CZ441" s="178"/>
      <c r="DA441" s="178"/>
      <c r="DB441" s="178"/>
      <c r="DC441" s="178"/>
      <c r="DD441" s="178"/>
      <c r="DE441" s="178"/>
      <c r="DF441" s="178"/>
      <c r="DG441" s="178"/>
      <c r="DH441" s="178"/>
      <c r="DI441" s="178"/>
      <c r="DJ441" s="178"/>
      <c r="DK441" s="178"/>
      <c r="DL441" s="178"/>
      <c r="DM441" s="178"/>
      <c r="DN441" s="178"/>
      <c r="DO441" s="178"/>
      <c r="DP441" s="178"/>
      <c r="DQ441" s="178"/>
      <c r="DR441" s="178"/>
      <c r="DS441" s="178"/>
      <c r="DT441" s="178"/>
      <c r="DU441" s="178"/>
      <c r="DV441" s="178"/>
      <c r="DW441" s="178"/>
      <c r="DX441" s="178"/>
      <c r="DY441" s="178"/>
      <c r="DZ441" s="178"/>
      <c r="EA441" s="178"/>
      <c r="EB441" s="178"/>
      <c r="EC441" s="178"/>
      <c r="ED441" s="178"/>
    </row>
    <row r="442" spans="1:134">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c r="CV442" s="178"/>
      <c r="CW442" s="178"/>
      <c r="CX442" s="178"/>
      <c r="CY442" s="178"/>
      <c r="CZ442" s="178"/>
      <c r="DA442" s="178"/>
      <c r="DB442" s="178"/>
      <c r="DC442" s="178"/>
      <c r="DD442" s="178"/>
      <c r="DE442" s="178"/>
      <c r="DF442" s="178"/>
      <c r="DG442" s="178"/>
      <c r="DH442" s="178"/>
      <c r="DI442" s="178"/>
      <c r="DJ442" s="178"/>
      <c r="DK442" s="178"/>
      <c r="DL442" s="178"/>
      <c r="DM442" s="178"/>
      <c r="DN442" s="178"/>
      <c r="DO442" s="178"/>
      <c r="DP442" s="178"/>
      <c r="DQ442" s="178"/>
      <c r="DR442" s="178"/>
      <c r="DS442" s="178"/>
      <c r="DT442" s="178"/>
      <c r="DU442" s="178"/>
      <c r="DV442" s="178"/>
      <c r="DW442" s="178"/>
      <c r="DX442" s="178"/>
      <c r="DY442" s="178"/>
      <c r="DZ442" s="178"/>
      <c r="EA442" s="178"/>
      <c r="EB442" s="178"/>
      <c r="EC442" s="178"/>
      <c r="ED442" s="178"/>
    </row>
    <row r="443" spans="1:134">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c r="CV443" s="178"/>
      <c r="CW443" s="178"/>
      <c r="CX443" s="178"/>
      <c r="CY443" s="178"/>
      <c r="CZ443" s="178"/>
      <c r="DA443" s="178"/>
      <c r="DB443" s="178"/>
      <c r="DC443" s="178"/>
      <c r="DD443" s="178"/>
      <c r="DE443" s="178"/>
      <c r="DF443" s="178"/>
      <c r="DG443" s="178"/>
      <c r="DH443" s="178"/>
      <c r="DI443" s="178"/>
      <c r="DJ443" s="178"/>
      <c r="DK443" s="178"/>
      <c r="DL443" s="178"/>
      <c r="DM443" s="178"/>
      <c r="DN443" s="178"/>
      <c r="DO443" s="178"/>
      <c r="DP443" s="178"/>
      <c r="DQ443" s="178"/>
      <c r="DR443" s="178"/>
      <c r="DS443" s="178"/>
      <c r="DT443" s="178"/>
      <c r="DU443" s="178"/>
      <c r="DV443" s="178"/>
      <c r="DW443" s="178"/>
      <c r="DX443" s="178"/>
      <c r="DY443" s="178"/>
      <c r="DZ443" s="178"/>
      <c r="EA443" s="178"/>
      <c r="EB443" s="178"/>
      <c r="EC443" s="178"/>
      <c r="ED443" s="178"/>
    </row>
    <row r="444" spans="1:134">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c r="CV444" s="178"/>
      <c r="CW444" s="178"/>
      <c r="CX444" s="178"/>
      <c r="CY444" s="178"/>
      <c r="CZ444" s="178"/>
      <c r="DA444" s="178"/>
      <c r="DB444" s="178"/>
      <c r="DC444" s="178"/>
      <c r="DD444" s="178"/>
      <c r="DE444" s="178"/>
      <c r="DF444" s="178"/>
      <c r="DG444" s="178"/>
      <c r="DH444" s="178"/>
      <c r="DI444" s="178"/>
      <c r="DJ444" s="178"/>
      <c r="DK444" s="178"/>
      <c r="DL444" s="178"/>
      <c r="DM444" s="178"/>
      <c r="DN444" s="178"/>
      <c r="DO444" s="178"/>
      <c r="DP444" s="178"/>
      <c r="DQ444" s="178"/>
      <c r="DR444" s="178"/>
      <c r="DS444" s="178"/>
      <c r="DT444" s="178"/>
      <c r="DU444" s="178"/>
      <c r="DV444" s="178"/>
      <c r="DW444" s="178"/>
      <c r="DX444" s="178"/>
      <c r="DY444" s="178"/>
      <c r="DZ444" s="178"/>
      <c r="EA444" s="178"/>
      <c r="EB444" s="178"/>
      <c r="EC444" s="178"/>
      <c r="ED444" s="178"/>
    </row>
    <row r="445" spans="1:134">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c r="CV445" s="178"/>
      <c r="CW445" s="178"/>
      <c r="CX445" s="178"/>
      <c r="CY445" s="178"/>
      <c r="CZ445" s="178"/>
      <c r="DA445" s="178"/>
      <c r="DB445" s="178"/>
      <c r="DC445" s="178"/>
      <c r="DD445" s="178"/>
      <c r="DE445" s="178"/>
      <c r="DF445" s="178"/>
      <c r="DG445" s="178"/>
      <c r="DH445" s="178"/>
      <c r="DI445" s="178"/>
      <c r="DJ445" s="178"/>
      <c r="DK445" s="178"/>
      <c r="DL445" s="178"/>
      <c r="DM445" s="178"/>
      <c r="DN445" s="178"/>
      <c r="DO445" s="178"/>
      <c r="DP445" s="178"/>
      <c r="DQ445" s="178"/>
      <c r="DR445" s="178"/>
      <c r="DS445" s="178"/>
      <c r="DT445" s="178"/>
      <c r="DU445" s="178"/>
      <c r="DV445" s="178"/>
      <c r="DW445" s="178"/>
      <c r="DX445" s="178"/>
      <c r="DY445" s="178"/>
      <c r="DZ445" s="178"/>
      <c r="EA445" s="178"/>
      <c r="EB445" s="178"/>
      <c r="EC445" s="178"/>
      <c r="ED445" s="178"/>
    </row>
    <row r="446" spans="1:134">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c r="CV446" s="178"/>
      <c r="CW446" s="178"/>
      <c r="CX446" s="178"/>
      <c r="CY446" s="178"/>
      <c r="CZ446" s="178"/>
      <c r="DA446" s="178"/>
      <c r="DB446" s="178"/>
      <c r="DC446" s="178"/>
      <c r="DD446" s="178"/>
      <c r="DE446" s="178"/>
      <c r="DF446" s="178"/>
      <c r="DG446" s="178"/>
      <c r="DH446" s="178"/>
      <c r="DI446" s="178"/>
      <c r="DJ446" s="178"/>
      <c r="DK446" s="178"/>
      <c r="DL446" s="178"/>
      <c r="DM446" s="178"/>
      <c r="DN446" s="178"/>
      <c r="DO446" s="178"/>
      <c r="DP446" s="178"/>
      <c r="DQ446" s="178"/>
      <c r="DR446" s="178"/>
      <c r="DS446" s="178"/>
      <c r="DT446" s="178"/>
      <c r="DU446" s="178"/>
      <c r="DV446" s="178"/>
      <c r="DW446" s="178"/>
      <c r="DX446" s="178"/>
      <c r="DY446" s="178"/>
      <c r="DZ446" s="178"/>
      <c r="EA446" s="178"/>
      <c r="EB446" s="178"/>
      <c r="EC446" s="178"/>
      <c r="ED446" s="178"/>
    </row>
    <row r="447" spans="1:134">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c r="CV447" s="178"/>
      <c r="CW447" s="178"/>
      <c r="CX447" s="178"/>
      <c r="CY447" s="178"/>
      <c r="CZ447" s="178"/>
      <c r="DA447" s="178"/>
      <c r="DB447" s="178"/>
      <c r="DC447" s="178"/>
      <c r="DD447" s="178"/>
      <c r="DE447" s="178"/>
      <c r="DF447" s="178"/>
      <c r="DG447" s="178"/>
      <c r="DH447" s="178"/>
      <c r="DI447" s="178"/>
      <c r="DJ447" s="178"/>
      <c r="DK447" s="178"/>
      <c r="DL447" s="178"/>
      <c r="DM447" s="178"/>
      <c r="DN447" s="178"/>
      <c r="DO447" s="178"/>
      <c r="DP447" s="178"/>
      <c r="DQ447" s="178"/>
      <c r="DR447" s="178"/>
      <c r="DS447" s="178"/>
      <c r="DT447" s="178"/>
      <c r="DU447" s="178"/>
      <c r="DV447" s="178"/>
      <c r="DW447" s="178"/>
      <c r="DX447" s="178"/>
      <c r="DY447" s="178"/>
      <c r="DZ447" s="178"/>
      <c r="EA447" s="178"/>
      <c r="EB447" s="178"/>
      <c r="EC447" s="178"/>
      <c r="ED447" s="178"/>
    </row>
    <row r="448" spans="1:134">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c r="CV448" s="178"/>
      <c r="CW448" s="178"/>
      <c r="CX448" s="178"/>
      <c r="CY448" s="178"/>
      <c r="CZ448" s="178"/>
      <c r="DA448" s="178"/>
      <c r="DB448" s="178"/>
      <c r="DC448" s="178"/>
      <c r="DD448" s="178"/>
      <c r="DE448" s="178"/>
      <c r="DF448" s="178"/>
      <c r="DG448" s="178"/>
      <c r="DH448" s="178"/>
      <c r="DI448" s="178"/>
      <c r="DJ448" s="178"/>
      <c r="DK448" s="178"/>
      <c r="DL448" s="178"/>
      <c r="DM448" s="178"/>
      <c r="DN448" s="178"/>
      <c r="DO448" s="178"/>
      <c r="DP448" s="178"/>
      <c r="DQ448" s="178"/>
      <c r="DR448" s="178"/>
      <c r="DS448" s="178"/>
      <c r="DT448" s="178"/>
      <c r="DU448" s="178"/>
      <c r="DV448" s="178"/>
      <c r="DW448" s="178"/>
      <c r="DX448" s="178"/>
      <c r="DY448" s="178"/>
      <c r="DZ448" s="178"/>
      <c r="EA448" s="178"/>
      <c r="EB448" s="178"/>
      <c r="EC448" s="178"/>
      <c r="ED448" s="178"/>
    </row>
    <row r="449" spans="1:134">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c r="CV449" s="178"/>
      <c r="CW449" s="178"/>
      <c r="CX449" s="178"/>
      <c r="CY449" s="178"/>
      <c r="CZ449" s="178"/>
      <c r="DA449" s="178"/>
      <c r="DB449" s="178"/>
      <c r="DC449" s="178"/>
      <c r="DD449" s="178"/>
      <c r="DE449" s="178"/>
      <c r="DF449" s="178"/>
      <c r="DG449" s="178"/>
      <c r="DH449" s="178"/>
      <c r="DI449" s="178"/>
      <c r="DJ449" s="178"/>
      <c r="DK449" s="178"/>
      <c r="DL449" s="178"/>
      <c r="DM449" s="178"/>
      <c r="DN449" s="178"/>
      <c r="DO449" s="178"/>
      <c r="DP449" s="178"/>
      <c r="DQ449" s="178"/>
      <c r="DR449" s="178"/>
      <c r="DS449" s="178"/>
      <c r="DT449" s="178"/>
      <c r="DU449" s="178"/>
      <c r="DV449" s="178"/>
      <c r="DW449" s="178"/>
      <c r="DX449" s="178"/>
      <c r="DY449" s="178"/>
      <c r="DZ449" s="178"/>
      <c r="EA449" s="178"/>
      <c r="EB449" s="178"/>
      <c r="EC449" s="178"/>
      <c r="ED449" s="178"/>
    </row>
    <row r="450" spans="1:134">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c r="CV450" s="178"/>
      <c r="CW450" s="178"/>
      <c r="CX450" s="178"/>
      <c r="CY450" s="178"/>
      <c r="CZ450" s="178"/>
      <c r="DA450" s="178"/>
      <c r="DB450" s="178"/>
      <c r="DC450" s="178"/>
      <c r="DD450" s="178"/>
      <c r="DE450" s="178"/>
      <c r="DF450" s="178"/>
      <c r="DG450" s="178"/>
      <c r="DH450" s="178"/>
      <c r="DI450" s="178"/>
      <c r="DJ450" s="178"/>
      <c r="DK450" s="178"/>
      <c r="DL450" s="178"/>
      <c r="DM450" s="178"/>
      <c r="DN450" s="178"/>
      <c r="DO450" s="178"/>
      <c r="DP450" s="178"/>
      <c r="DQ450" s="178"/>
      <c r="DR450" s="178"/>
      <c r="DS450" s="178"/>
      <c r="DT450" s="178"/>
      <c r="DU450" s="178"/>
      <c r="DV450" s="178"/>
      <c r="DW450" s="178"/>
      <c r="DX450" s="178"/>
      <c r="DY450" s="178"/>
      <c r="DZ450" s="178"/>
      <c r="EA450" s="178"/>
      <c r="EB450" s="178"/>
      <c r="EC450" s="178"/>
      <c r="ED450" s="178"/>
    </row>
    <row r="451" spans="1:134">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c r="CV451" s="178"/>
      <c r="CW451" s="178"/>
      <c r="CX451" s="178"/>
      <c r="CY451" s="178"/>
      <c r="CZ451" s="178"/>
      <c r="DA451" s="178"/>
      <c r="DB451" s="178"/>
      <c r="DC451" s="178"/>
      <c r="DD451" s="178"/>
      <c r="DE451" s="178"/>
      <c r="DF451" s="178"/>
      <c r="DG451" s="178"/>
      <c r="DH451" s="178"/>
      <c r="DI451" s="178"/>
      <c r="DJ451" s="178"/>
      <c r="DK451" s="178"/>
      <c r="DL451" s="178"/>
      <c r="DM451" s="178"/>
      <c r="DN451" s="178"/>
      <c r="DO451" s="178"/>
      <c r="DP451" s="178"/>
      <c r="DQ451" s="178"/>
      <c r="DR451" s="178"/>
      <c r="DS451" s="178"/>
      <c r="DT451" s="178"/>
      <c r="DU451" s="178"/>
      <c r="DV451" s="178"/>
      <c r="DW451" s="178"/>
      <c r="DX451" s="178"/>
      <c r="DY451" s="178"/>
      <c r="DZ451" s="178"/>
      <c r="EA451" s="178"/>
      <c r="EB451" s="178"/>
      <c r="EC451" s="178"/>
      <c r="ED451" s="178"/>
    </row>
    <row r="452" spans="1:134">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c r="CV452" s="178"/>
      <c r="CW452" s="178"/>
      <c r="CX452" s="178"/>
      <c r="CY452" s="178"/>
      <c r="CZ452" s="178"/>
      <c r="DA452" s="178"/>
      <c r="DB452" s="178"/>
      <c r="DC452" s="178"/>
      <c r="DD452" s="178"/>
      <c r="DE452" s="178"/>
      <c r="DF452" s="178"/>
      <c r="DG452" s="178"/>
      <c r="DH452" s="178"/>
      <c r="DI452" s="178"/>
      <c r="DJ452" s="178"/>
      <c r="DK452" s="178"/>
      <c r="DL452" s="178"/>
      <c r="DM452" s="178"/>
      <c r="DN452" s="178"/>
      <c r="DO452" s="178"/>
      <c r="DP452" s="178"/>
      <c r="DQ452" s="178"/>
      <c r="DR452" s="178"/>
      <c r="DS452" s="178"/>
      <c r="DT452" s="178"/>
      <c r="DU452" s="178"/>
      <c r="DV452" s="178"/>
      <c r="DW452" s="178"/>
      <c r="DX452" s="178"/>
      <c r="DY452" s="178"/>
      <c r="DZ452" s="178"/>
      <c r="EA452" s="178"/>
      <c r="EB452" s="178"/>
      <c r="EC452" s="178"/>
      <c r="ED452" s="178"/>
    </row>
    <row r="453" spans="1:134">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c r="CV453" s="178"/>
      <c r="CW453" s="178"/>
      <c r="CX453" s="178"/>
      <c r="CY453" s="178"/>
      <c r="CZ453" s="178"/>
      <c r="DA453" s="178"/>
      <c r="DB453" s="178"/>
      <c r="DC453" s="178"/>
      <c r="DD453" s="178"/>
      <c r="DE453" s="178"/>
      <c r="DF453" s="178"/>
      <c r="DG453" s="178"/>
      <c r="DH453" s="178"/>
      <c r="DI453" s="178"/>
      <c r="DJ453" s="178"/>
      <c r="DK453" s="178"/>
      <c r="DL453" s="178"/>
      <c r="DM453" s="178"/>
      <c r="DN453" s="178"/>
      <c r="DO453" s="178"/>
      <c r="DP453" s="178"/>
      <c r="DQ453" s="178"/>
      <c r="DR453" s="178"/>
      <c r="DS453" s="178"/>
      <c r="DT453" s="178"/>
      <c r="DU453" s="178"/>
      <c r="DV453" s="178"/>
      <c r="DW453" s="178"/>
      <c r="DX453" s="178"/>
      <c r="DY453" s="178"/>
      <c r="DZ453" s="178"/>
      <c r="EA453" s="178"/>
      <c r="EB453" s="178"/>
      <c r="EC453" s="178"/>
      <c r="ED453" s="178"/>
    </row>
    <row r="454" spans="1:134">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c r="CV454" s="178"/>
      <c r="CW454" s="178"/>
      <c r="CX454" s="178"/>
      <c r="CY454" s="178"/>
      <c r="CZ454" s="178"/>
      <c r="DA454" s="178"/>
      <c r="DB454" s="178"/>
      <c r="DC454" s="178"/>
      <c r="DD454" s="178"/>
      <c r="DE454" s="178"/>
      <c r="DF454" s="178"/>
      <c r="DG454" s="178"/>
      <c r="DH454" s="178"/>
      <c r="DI454" s="178"/>
      <c r="DJ454" s="178"/>
      <c r="DK454" s="178"/>
      <c r="DL454" s="178"/>
      <c r="DM454" s="178"/>
      <c r="DN454" s="178"/>
      <c r="DO454" s="178"/>
      <c r="DP454" s="178"/>
      <c r="DQ454" s="178"/>
      <c r="DR454" s="178"/>
      <c r="DS454" s="178"/>
      <c r="DT454" s="178"/>
      <c r="DU454" s="178"/>
      <c r="DV454" s="178"/>
      <c r="DW454" s="178"/>
      <c r="DX454" s="178"/>
      <c r="DY454" s="178"/>
      <c r="DZ454" s="178"/>
      <c r="EA454" s="178"/>
      <c r="EB454" s="178"/>
      <c r="EC454" s="178"/>
      <c r="ED454" s="178"/>
    </row>
    <row r="455" spans="1:134">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c r="CV455" s="178"/>
      <c r="CW455" s="178"/>
      <c r="CX455" s="178"/>
      <c r="CY455" s="178"/>
      <c r="CZ455" s="178"/>
      <c r="DA455" s="178"/>
      <c r="DB455" s="178"/>
      <c r="DC455" s="178"/>
      <c r="DD455" s="178"/>
      <c r="DE455" s="178"/>
      <c r="DF455" s="178"/>
      <c r="DG455" s="178"/>
      <c r="DH455" s="178"/>
      <c r="DI455" s="178"/>
      <c r="DJ455" s="178"/>
      <c r="DK455" s="178"/>
      <c r="DL455" s="178"/>
      <c r="DM455" s="178"/>
      <c r="DN455" s="178"/>
      <c r="DO455" s="178"/>
      <c r="DP455" s="178"/>
      <c r="DQ455" s="178"/>
      <c r="DR455" s="178"/>
      <c r="DS455" s="178"/>
      <c r="DT455" s="178"/>
      <c r="DU455" s="178"/>
      <c r="DV455" s="178"/>
      <c r="DW455" s="178"/>
      <c r="DX455" s="178"/>
      <c r="DY455" s="178"/>
      <c r="DZ455" s="178"/>
      <c r="EA455" s="178"/>
      <c r="EB455" s="178"/>
      <c r="EC455" s="178"/>
      <c r="ED455" s="178"/>
    </row>
    <row r="456" spans="1:134">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c r="CV456" s="178"/>
      <c r="CW456" s="178"/>
      <c r="CX456" s="178"/>
      <c r="CY456" s="178"/>
      <c r="CZ456" s="178"/>
      <c r="DA456" s="178"/>
      <c r="DB456" s="178"/>
      <c r="DC456" s="178"/>
      <c r="DD456" s="178"/>
      <c r="DE456" s="178"/>
      <c r="DF456" s="178"/>
      <c r="DG456" s="178"/>
      <c r="DH456" s="178"/>
      <c r="DI456" s="178"/>
      <c r="DJ456" s="178"/>
      <c r="DK456" s="178"/>
      <c r="DL456" s="178"/>
      <c r="DM456" s="178"/>
      <c r="DN456" s="178"/>
      <c r="DO456" s="178"/>
      <c r="DP456" s="178"/>
      <c r="DQ456" s="178"/>
      <c r="DR456" s="178"/>
      <c r="DS456" s="178"/>
      <c r="DT456" s="178"/>
      <c r="DU456" s="178"/>
      <c r="DV456" s="178"/>
      <c r="DW456" s="178"/>
      <c r="DX456" s="178"/>
      <c r="DY456" s="178"/>
      <c r="DZ456" s="178"/>
      <c r="EA456" s="178"/>
      <c r="EB456" s="178"/>
      <c r="EC456" s="178"/>
      <c r="ED456" s="178"/>
    </row>
    <row r="457" spans="1:134">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c r="CV457" s="178"/>
      <c r="CW457" s="178"/>
      <c r="CX457" s="178"/>
      <c r="CY457" s="178"/>
      <c r="CZ457" s="178"/>
      <c r="DA457" s="178"/>
      <c r="DB457" s="178"/>
      <c r="DC457" s="178"/>
      <c r="DD457" s="178"/>
      <c r="DE457" s="178"/>
      <c r="DF457" s="178"/>
      <c r="DG457" s="178"/>
      <c r="DH457" s="178"/>
      <c r="DI457" s="178"/>
      <c r="DJ457" s="178"/>
      <c r="DK457" s="178"/>
      <c r="DL457" s="178"/>
      <c r="DM457" s="178"/>
      <c r="DN457" s="178"/>
      <c r="DO457" s="178"/>
      <c r="DP457" s="178"/>
      <c r="DQ457" s="178"/>
      <c r="DR457" s="178"/>
      <c r="DS457" s="178"/>
      <c r="DT457" s="178"/>
      <c r="DU457" s="178"/>
      <c r="DV457" s="178"/>
      <c r="DW457" s="178"/>
      <c r="DX457" s="178"/>
      <c r="DY457" s="178"/>
      <c r="DZ457" s="178"/>
      <c r="EA457" s="178"/>
      <c r="EB457" s="178"/>
      <c r="EC457" s="178"/>
      <c r="ED457" s="178"/>
    </row>
    <row r="458" spans="1:134">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c r="CV458" s="178"/>
      <c r="CW458" s="178"/>
      <c r="CX458" s="178"/>
      <c r="CY458" s="178"/>
      <c r="CZ458" s="178"/>
      <c r="DA458" s="178"/>
      <c r="DB458" s="178"/>
      <c r="DC458" s="178"/>
      <c r="DD458" s="178"/>
      <c r="DE458" s="178"/>
      <c r="DF458" s="178"/>
      <c r="DG458" s="178"/>
      <c r="DH458" s="178"/>
      <c r="DI458" s="178"/>
      <c r="DJ458" s="178"/>
      <c r="DK458" s="178"/>
      <c r="DL458" s="178"/>
      <c r="DM458" s="178"/>
      <c r="DN458" s="178"/>
      <c r="DO458" s="178"/>
      <c r="DP458" s="178"/>
      <c r="DQ458" s="178"/>
      <c r="DR458" s="178"/>
      <c r="DS458" s="178"/>
      <c r="DT458" s="178"/>
      <c r="DU458" s="178"/>
      <c r="DV458" s="178"/>
      <c r="DW458" s="178"/>
      <c r="DX458" s="178"/>
      <c r="DY458" s="178"/>
      <c r="DZ458" s="178"/>
      <c r="EA458" s="178"/>
      <c r="EB458" s="178"/>
      <c r="EC458" s="178"/>
      <c r="ED458" s="178"/>
    </row>
    <row r="459" spans="1:134">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c r="CV459" s="178"/>
      <c r="CW459" s="178"/>
      <c r="CX459" s="178"/>
      <c r="CY459" s="178"/>
      <c r="CZ459" s="178"/>
      <c r="DA459" s="178"/>
      <c r="DB459" s="178"/>
      <c r="DC459" s="178"/>
      <c r="DD459" s="178"/>
      <c r="DE459" s="178"/>
      <c r="DF459" s="178"/>
      <c r="DG459" s="178"/>
      <c r="DH459" s="178"/>
      <c r="DI459" s="178"/>
      <c r="DJ459" s="178"/>
      <c r="DK459" s="178"/>
      <c r="DL459" s="178"/>
      <c r="DM459" s="178"/>
      <c r="DN459" s="178"/>
      <c r="DO459" s="178"/>
      <c r="DP459" s="178"/>
      <c r="DQ459" s="178"/>
      <c r="DR459" s="178"/>
      <c r="DS459" s="178"/>
      <c r="DT459" s="178"/>
      <c r="DU459" s="178"/>
      <c r="DV459" s="178"/>
      <c r="DW459" s="178"/>
      <c r="DX459" s="178"/>
      <c r="DY459" s="178"/>
      <c r="DZ459" s="178"/>
      <c r="EA459" s="178"/>
      <c r="EB459" s="178"/>
      <c r="EC459" s="178"/>
      <c r="ED459" s="178"/>
    </row>
    <row r="460" spans="1:134">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c r="CV460" s="178"/>
      <c r="CW460" s="178"/>
      <c r="CX460" s="178"/>
      <c r="CY460" s="178"/>
      <c r="CZ460" s="178"/>
      <c r="DA460" s="178"/>
      <c r="DB460" s="178"/>
      <c r="DC460" s="178"/>
      <c r="DD460" s="178"/>
      <c r="DE460" s="178"/>
      <c r="DF460" s="178"/>
      <c r="DG460" s="178"/>
      <c r="DH460" s="178"/>
      <c r="DI460" s="178"/>
      <c r="DJ460" s="178"/>
      <c r="DK460" s="178"/>
      <c r="DL460" s="178"/>
      <c r="DM460" s="178"/>
      <c r="DN460" s="178"/>
      <c r="DO460" s="178"/>
      <c r="DP460" s="178"/>
      <c r="DQ460" s="178"/>
      <c r="DR460" s="178"/>
      <c r="DS460" s="178"/>
      <c r="DT460" s="178"/>
      <c r="DU460" s="178"/>
      <c r="DV460" s="178"/>
      <c r="DW460" s="178"/>
      <c r="DX460" s="178"/>
      <c r="DY460" s="178"/>
      <c r="DZ460" s="178"/>
      <c r="EA460" s="178"/>
      <c r="EB460" s="178"/>
      <c r="EC460" s="178"/>
      <c r="ED460" s="178"/>
    </row>
    <row r="461" spans="1:134">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c r="CV461" s="178"/>
      <c r="CW461" s="178"/>
      <c r="CX461" s="178"/>
      <c r="CY461" s="178"/>
      <c r="CZ461" s="178"/>
      <c r="DA461" s="178"/>
      <c r="DB461" s="178"/>
      <c r="DC461" s="178"/>
      <c r="DD461" s="178"/>
      <c r="DE461" s="178"/>
      <c r="DF461" s="178"/>
      <c r="DG461" s="178"/>
      <c r="DH461" s="178"/>
      <c r="DI461" s="178"/>
      <c r="DJ461" s="178"/>
      <c r="DK461" s="178"/>
      <c r="DL461" s="178"/>
      <c r="DM461" s="178"/>
      <c r="DN461" s="178"/>
      <c r="DO461" s="178"/>
      <c r="DP461" s="178"/>
      <c r="DQ461" s="178"/>
      <c r="DR461" s="178"/>
      <c r="DS461" s="178"/>
      <c r="DT461" s="178"/>
      <c r="DU461" s="178"/>
      <c r="DV461" s="178"/>
      <c r="DW461" s="178"/>
      <c r="DX461" s="178"/>
      <c r="DY461" s="178"/>
      <c r="DZ461" s="178"/>
      <c r="EA461" s="178"/>
      <c r="EB461" s="178"/>
      <c r="EC461" s="178"/>
      <c r="ED461" s="178"/>
    </row>
    <row r="462" spans="1:134">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c r="CV462" s="178"/>
      <c r="CW462" s="178"/>
      <c r="CX462" s="178"/>
      <c r="CY462" s="178"/>
      <c r="CZ462" s="178"/>
      <c r="DA462" s="178"/>
      <c r="DB462" s="178"/>
      <c r="DC462" s="178"/>
      <c r="DD462" s="178"/>
      <c r="DE462" s="178"/>
      <c r="DF462" s="178"/>
      <c r="DG462" s="178"/>
      <c r="DH462" s="178"/>
      <c r="DI462" s="178"/>
      <c r="DJ462" s="178"/>
      <c r="DK462" s="178"/>
      <c r="DL462" s="178"/>
      <c r="DM462" s="178"/>
      <c r="DN462" s="178"/>
      <c r="DO462" s="178"/>
      <c r="DP462" s="178"/>
      <c r="DQ462" s="178"/>
      <c r="DR462" s="178"/>
      <c r="DS462" s="178"/>
      <c r="DT462" s="178"/>
      <c r="DU462" s="178"/>
      <c r="DV462" s="178"/>
      <c r="DW462" s="178"/>
      <c r="DX462" s="178"/>
      <c r="DY462" s="178"/>
      <c r="DZ462" s="178"/>
      <c r="EA462" s="178"/>
      <c r="EB462" s="178"/>
      <c r="EC462" s="178"/>
      <c r="ED462" s="178"/>
    </row>
    <row r="463" spans="1:134">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c r="CV463" s="178"/>
      <c r="CW463" s="178"/>
      <c r="CX463" s="178"/>
      <c r="CY463" s="178"/>
      <c r="CZ463" s="178"/>
      <c r="DA463" s="178"/>
      <c r="DB463" s="178"/>
      <c r="DC463" s="178"/>
      <c r="DD463" s="178"/>
      <c r="DE463" s="178"/>
      <c r="DF463" s="178"/>
      <c r="DG463" s="178"/>
      <c r="DH463" s="178"/>
      <c r="DI463" s="178"/>
      <c r="DJ463" s="178"/>
      <c r="DK463" s="178"/>
      <c r="DL463" s="178"/>
      <c r="DM463" s="178"/>
      <c r="DN463" s="178"/>
      <c r="DO463" s="178"/>
      <c r="DP463" s="178"/>
      <c r="DQ463" s="178"/>
      <c r="DR463" s="178"/>
      <c r="DS463" s="178"/>
      <c r="DT463" s="178"/>
      <c r="DU463" s="178"/>
      <c r="DV463" s="178"/>
      <c r="DW463" s="178"/>
      <c r="DX463" s="178"/>
      <c r="DY463" s="178"/>
      <c r="DZ463" s="178"/>
      <c r="EA463" s="178"/>
      <c r="EB463" s="178"/>
      <c r="EC463" s="178"/>
      <c r="ED463" s="178"/>
    </row>
    <row r="464" spans="1:134">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c r="CV464" s="178"/>
      <c r="CW464" s="178"/>
      <c r="CX464" s="178"/>
      <c r="CY464" s="178"/>
      <c r="CZ464" s="178"/>
      <c r="DA464" s="178"/>
      <c r="DB464" s="178"/>
      <c r="DC464" s="178"/>
      <c r="DD464" s="178"/>
      <c r="DE464" s="178"/>
      <c r="DF464" s="178"/>
      <c r="DG464" s="178"/>
      <c r="DH464" s="178"/>
      <c r="DI464" s="178"/>
      <c r="DJ464" s="178"/>
      <c r="DK464" s="178"/>
      <c r="DL464" s="178"/>
      <c r="DM464" s="178"/>
      <c r="DN464" s="178"/>
      <c r="DO464" s="178"/>
      <c r="DP464" s="178"/>
      <c r="DQ464" s="178"/>
      <c r="DR464" s="178"/>
      <c r="DS464" s="178"/>
      <c r="DT464" s="178"/>
      <c r="DU464" s="178"/>
      <c r="DV464" s="178"/>
      <c r="DW464" s="178"/>
      <c r="DX464" s="178"/>
      <c r="DY464" s="178"/>
      <c r="DZ464" s="178"/>
      <c r="EA464" s="178"/>
      <c r="EB464" s="178"/>
      <c r="EC464" s="178"/>
      <c r="ED464" s="178"/>
    </row>
    <row r="465" spans="1:134">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c r="CV465" s="178"/>
      <c r="CW465" s="178"/>
      <c r="CX465" s="178"/>
      <c r="CY465" s="178"/>
      <c r="CZ465" s="178"/>
      <c r="DA465" s="178"/>
      <c r="DB465" s="178"/>
      <c r="DC465" s="178"/>
      <c r="DD465" s="178"/>
      <c r="DE465" s="178"/>
      <c r="DF465" s="178"/>
      <c r="DG465" s="178"/>
      <c r="DH465" s="178"/>
      <c r="DI465" s="178"/>
      <c r="DJ465" s="178"/>
      <c r="DK465" s="178"/>
      <c r="DL465" s="178"/>
      <c r="DM465" s="178"/>
      <c r="DN465" s="178"/>
      <c r="DO465" s="178"/>
      <c r="DP465" s="178"/>
      <c r="DQ465" s="178"/>
      <c r="DR465" s="178"/>
      <c r="DS465" s="178"/>
      <c r="DT465" s="178"/>
      <c r="DU465" s="178"/>
      <c r="DV465" s="178"/>
      <c r="DW465" s="178"/>
      <c r="DX465" s="178"/>
      <c r="DY465" s="178"/>
      <c r="DZ465" s="178"/>
      <c r="EA465" s="178"/>
      <c r="EB465" s="178"/>
      <c r="EC465" s="178"/>
      <c r="ED465" s="178"/>
    </row>
    <row r="466" spans="1:134">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c r="CV466" s="178"/>
      <c r="CW466" s="178"/>
      <c r="CX466" s="178"/>
      <c r="CY466" s="178"/>
      <c r="CZ466" s="178"/>
      <c r="DA466" s="178"/>
      <c r="DB466" s="178"/>
      <c r="DC466" s="178"/>
      <c r="DD466" s="178"/>
      <c r="DE466" s="178"/>
      <c r="DF466" s="178"/>
      <c r="DG466" s="178"/>
      <c r="DH466" s="178"/>
      <c r="DI466" s="178"/>
      <c r="DJ466" s="178"/>
      <c r="DK466" s="178"/>
      <c r="DL466" s="178"/>
      <c r="DM466" s="178"/>
      <c r="DN466" s="178"/>
      <c r="DO466" s="178"/>
      <c r="DP466" s="178"/>
      <c r="DQ466" s="178"/>
      <c r="DR466" s="178"/>
      <c r="DS466" s="178"/>
      <c r="DT466" s="178"/>
      <c r="DU466" s="178"/>
      <c r="DV466" s="178"/>
      <c r="DW466" s="178"/>
      <c r="DX466" s="178"/>
      <c r="DY466" s="178"/>
      <c r="DZ466" s="178"/>
      <c r="EA466" s="178"/>
      <c r="EB466" s="178"/>
      <c r="EC466" s="178"/>
      <c r="ED466" s="178"/>
    </row>
    <row r="467" spans="1:134">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c r="CV467" s="178"/>
      <c r="CW467" s="178"/>
      <c r="CX467" s="178"/>
      <c r="CY467" s="178"/>
      <c r="CZ467" s="178"/>
      <c r="DA467" s="178"/>
      <c r="DB467" s="178"/>
      <c r="DC467" s="178"/>
      <c r="DD467" s="178"/>
      <c r="DE467" s="178"/>
      <c r="DF467" s="178"/>
      <c r="DG467" s="178"/>
      <c r="DH467" s="178"/>
      <c r="DI467" s="178"/>
      <c r="DJ467" s="178"/>
      <c r="DK467" s="178"/>
      <c r="DL467" s="178"/>
      <c r="DM467" s="178"/>
      <c r="DN467" s="178"/>
      <c r="DO467" s="178"/>
      <c r="DP467" s="178"/>
      <c r="DQ467" s="178"/>
      <c r="DR467" s="178"/>
      <c r="DS467" s="178"/>
      <c r="DT467" s="178"/>
      <c r="DU467" s="178"/>
      <c r="DV467" s="178"/>
      <c r="DW467" s="178"/>
      <c r="DX467" s="178"/>
      <c r="DY467" s="178"/>
      <c r="DZ467" s="178"/>
      <c r="EA467" s="178"/>
      <c r="EB467" s="178"/>
      <c r="EC467" s="178"/>
      <c r="ED467" s="178"/>
    </row>
    <row r="468" spans="1:134">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c r="CV468" s="178"/>
      <c r="CW468" s="178"/>
      <c r="CX468" s="178"/>
      <c r="CY468" s="178"/>
      <c r="CZ468" s="178"/>
      <c r="DA468" s="178"/>
      <c r="DB468" s="178"/>
      <c r="DC468" s="178"/>
      <c r="DD468" s="178"/>
      <c r="DE468" s="178"/>
      <c r="DF468" s="178"/>
      <c r="DG468" s="178"/>
      <c r="DH468" s="178"/>
      <c r="DI468" s="178"/>
      <c r="DJ468" s="178"/>
      <c r="DK468" s="178"/>
      <c r="DL468" s="178"/>
      <c r="DM468" s="178"/>
      <c r="DN468" s="178"/>
      <c r="DO468" s="178"/>
      <c r="DP468" s="178"/>
      <c r="DQ468" s="178"/>
      <c r="DR468" s="178"/>
      <c r="DS468" s="178"/>
      <c r="DT468" s="178"/>
      <c r="DU468" s="178"/>
      <c r="DV468" s="178"/>
      <c r="DW468" s="178"/>
      <c r="DX468" s="178"/>
      <c r="DY468" s="178"/>
      <c r="DZ468" s="178"/>
      <c r="EA468" s="178"/>
      <c r="EB468" s="178"/>
      <c r="EC468" s="178"/>
      <c r="ED468" s="178"/>
    </row>
    <row r="469" spans="1:134">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c r="CV469" s="178"/>
      <c r="CW469" s="178"/>
      <c r="CX469" s="178"/>
      <c r="CY469" s="178"/>
      <c r="CZ469" s="178"/>
      <c r="DA469" s="178"/>
      <c r="DB469" s="178"/>
      <c r="DC469" s="178"/>
      <c r="DD469" s="178"/>
      <c r="DE469" s="178"/>
      <c r="DF469" s="178"/>
      <c r="DG469" s="178"/>
      <c r="DH469" s="178"/>
      <c r="DI469" s="178"/>
      <c r="DJ469" s="178"/>
      <c r="DK469" s="178"/>
      <c r="DL469" s="178"/>
      <c r="DM469" s="178"/>
      <c r="DN469" s="178"/>
      <c r="DO469" s="178"/>
      <c r="DP469" s="178"/>
      <c r="DQ469" s="178"/>
      <c r="DR469" s="178"/>
      <c r="DS469" s="178"/>
      <c r="DT469" s="178"/>
      <c r="DU469" s="178"/>
      <c r="DV469" s="178"/>
      <c r="DW469" s="178"/>
      <c r="DX469" s="178"/>
      <c r="DY469" s="178"/>
      <c r="DZ469" s="178"/>
      <c r="EA469" s="178"/>
      <c r="EB469" s="178"/>
      <c r="EC469" s="178"/>
      <c r="ED469" s="178"/>
    </row>
    <row r="470" spans="1:134">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c r="CV470" s="178"/>
      <c r="CW470" s="178"/>
      <c r="CX470" s="178"/>
      <c r="CY470" s="178"/>
      <c r="CZ470" s="178"/>
      <c r="DA470" s="178"/>
      <c r="DB470" s="178"/>
      <c r="DC470" s="178"/>
      <c r="DD470" s="178"/>
      <c r="DE470" s="178"/>
      <c r="DF470" s="178"/>
      <c r="DG470" s="178"/>
      <c r="DH470" s="178"/>
      <c r="DI470" s="178"/>
      <c r="DJ470" s="178"/>
      <c r="DK470" s="178"/>
      <c r="DL470" s="178"/>
      <c r="DM470" s="178"/>
      <c r="DN470" s="178"/>
      <c r="DO470" s="178"/>
      <c r="DP470" s="178"/>
      <c r="DQ470" s="178"/>
      <c r="DR470" s="178"/>
      <c r="DS470" s="178"/>
      <c r="DT470" s="178"/>
      <c r="DU470" s="178"/>
      <c r="DV470" s="178"/>
      <c r="DW470" s="178"/>
      <c r="DX470" s="178"/>
      <c r="DY470" s="178"/>
      <c r="DZ470" s="178"/>
      <c r="EA470" s="178"/>
      <c r="EB470" s="178"/>
      <c r="EC470" s="178"/>
      <c r="ED470" s="178"/>
    </row>
    <row r="471" spans="1:134">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c r="CV471" s="178"/>
      <c r="CW471" s="178"/>
      <c r="CX471" s="178"/>
      <c r="CY471" s="178"/>
      <c r="CZ471" s="178"/>
      <c r="DA471" s="178"/>
      <c r="DB471" s="178"/>
      <c r="DC471" s="178"/>
      <c r="DD471" s="178"/>
      <c r="DE471" s="178"/>
      <c r="DF471" s="178"/>
      <c r="DG471" s="178"/>
      <c r="DH471" s="178"/>
      <c r="DI471" s="178"/>
      <c r="DJ471" s="178"/>
      <c r="DK471" s="178"/>
      <c r="DL471" s="178"/>
      <c r="DM471" s="178"/>
      <c r="DN471" s="178"/>
      <c r="DO471" s="178"/>
      <c r="DP471" s="178"/>
      <c r="DQ471" s="178"/>
      <c r="DR471" s="178"/>
      <c r="DS471" s="178"/>
      <c r="DT471" s="178"/>
      <c r="DU471" s="178"/>
      <c r="DV471" s="178"/>
      <c r="DW471" s="178"/>
      <c r="DX471" s="178"/>
      <c r="DY471" s="178"/>
      <c r="DZ471" s="178"/>
      <c r="EA471" s="178"/>
      <c r="EB471" s="178"/>
      <c r="EC471" s="178"/>
      <c r="ED471" s="178"/>
    </row>
    <row r="472" spans="1:134">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c r="CV472" s="178"/>
      <c r="CW472" s="178"/>
      <c r="CX472" s="178"/>
      <c r="CY472" s="178"/>
      <c r="CZ472" s="178"/>
      <c r="DA472" s="178"/>
      <c r="DB472" s="178"/>
      <c r="DC472" s="178"/>
      <c r="DD472" s="178"/>
      <c r="DE472" s="178"/>
      <c r="DF472" s="178"/>
      <c r="DG472" s="178"/>
      <c r="DH472" s="178"/>
      <c r="DI472" s="178"/>
      <c r="DJ472" s="178"/>
      <c r="DK472" s="178"/>
      <c r="DL472" s="178"/>
      <c r="DM472" s="178"/>
      <c r="DN472" s="178"/>
      <c r="DO472" s="178"/>
      <c r="DP472" s="178"/>
      <c r="DQ472" s="178"/>
      <c r="DR472" s="178"/>
      <c r="DS472" s="178"/>
      <c r="DT472" s="178"/>
      <c r="DU472" s="178"/>
      <c r="DV472" s="178"/>
      <c r="DW472" s="178"/>
      <c r="DX472" s="178"/>
      <c r="DY472" s="178"/>
      <c r="DZ472" s="178"/>
      <c r="EA472" s="178"/>
      <c r="EB472" s="178"/>
      <c r="EC472" s="178"/>
      <c r="ED472" s="178"/>
    </row>
    <row r="473" spans="1:134">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c r="CV473" s="178"/>
      <c r="CW473" s="178"/>
      <c r="CX473" s="178"/>
      <c r="CY473" s="178"/>
      <c r="CZ473" s="178"/>
      <c r="DA473" s="178"/>
      <c r="DB473" s="178"/>
      <c r="DC473" s="178"/>
      <c r="DD473" s="178"/>
      <c r="DE473" s="178"/>
      <c r="DF473" s="178"/>
      <c r="DG473" s="178"/>
      <c r="DH473" s="178"/>
      <c r="DI473" s="178"/>
      <c r="DJ473" s="178"/>
      <c r="DK473" s="178"/>
      <c r="DL473" s="178"/>
      <c r="DM473" s="178"/>
      <c r="DN473" s="178"/>
      <c r="DO473" s="178"/>
      <c r="DP473" s="178"/>
      <c r="DQ473" s="178"/>
      <c r="DR473" s="178"/>
      <c r="DS473" s="178"/>
      <c r="DT473" s="178"/>
      <c r="DU473" s="178"/>
      <c r="DV473" s="178"/>
      <c r="DW473" s="178"/>
      <c r="DX473" s="178"/>
      <c r="DY473" s="178"/>
      <c r="DZ473" s="178"/>
      <c r="EA473" s="178"/>
      <c r="EB473" s="178"/>
      <c r="EC473" s="178"/>
      <c r="ED473" s="178"/>
    </row>
    <row r="474" spans="1:134">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c r="CV474" s="178"/>
      <c r="CW474" s="178"/>
      <c r="CX474" s="178"/>
      <c r="CY474" s="178"/>
      <c r="CZ474" s="178"/>
      <c r="DA474" s="178"/>
      <c r="DB474" s="178"/>
      <c r="DC474" s="178"/>
      <c r="DD474" s="178"/>
      <c r="DE474" s="178"/>
      <c r="DF474" s="178"/>
      <c r="DG474" s="178"/>
      <c r="DH474" s="178"/>
      <c r="DI474" s="178"/>
      <c r="DJ474" s="178"/>
      <c r="DK474" s="178"/>
      <c r="DL474" s="178"/>
      <c r="DM474" s="178"/>
      <c r="DN474" s="178"/>
      <c r="DO474" s="178"/>
      <c r="DP474" s="178"/>
      <c r="DQ474" s="178"/>
      <c r="DR474" s="178"/>
      <c r="DS474" s="178"/>
      <c r="DT474" s="178"/>
      <c r="DU474" s="178"/>
      <c r="DV474" s="178"/>
      <c r="DW474" s="178"/>
      <c r="DX474" s="178"/>
      <c r="DY474" s="178"/>
      <c r="DZ474" s="178"/>
      <c r="EA474" s="178"/>
      <c r="EB474" s="178"/>
      <c r="EC474" s="178"/>
      <c r="ED474" s="178"/>
    </row>
    <row r="475" spans="1:134">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c r="CV475" s="178"/>
      <c r="CW475" s="178"/>
      <c r="CX475" s="178"/>
      <c r="CY475" s="178"/>
      <c r="CZ475" s="178"/>
      <c r="DA475" s="178"/>
      <c r="DB475" s="178"/>
      <c r="DC475" s="178"/>
      <c r="DD475" s="178"/>
      <c r="DE475" s="178"/>
      <c r="DF475" s="178"/>
      <c r="DG475" s="178"/>
      <c r="DH475" s="178"/>
      <c r="DI475" s="178"/>
      <c r="DJ475" s="178"/>
      <c r="DK475" s="178"/>
      <c r="DL475" s="178"/>
      <c r="DM475" s="178"/>
      <c r="DN475" s="178"/>
      <c r="DO475" s="178"/>
      <c r="DP475" s="178"/>
      <c r="DQ475" s="178"/>
      <c r="DR475" s="178"/>
      <c r="DS475" s="178"/>
      <c r="DT475" s="178"/>
      <c r="DU475" s="178"/>
      <c r="DV475" s="178"/>
      <c r="DW475" s="178"/>
      <c r="DX475" s="178"/>
      <c r="DY475" s="178"/>
      <c r="DZ475" s="178"/>
      <c r="EA475" s="178"/>
      <c r="EB475" s="178"/>
      <c r="EC475" s="178"/>
      <c r="ED475" s="178"/>
    </row>
    <row r="476" spans="1:134">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c r="CV476" s="178"/>
      <c r="CW476" s="178"/>
      <c r="CX476" s="178"/>
      <c r="CY476" s="178"/>
      <c r="CZ476" s="178"/>
      <c r="DA476" s="178"/>
      <c r="DB476" s="178"/>
      <c r="DC476" s="178"/>
      <c r="DD476" s="178"/>
      <c r="DE476" s="178"/>
      <c r="DF476" s="178"/>
      <c r="DG476" s="178"/>
      <c r="DH476" s="178"/>
      <c r="DI476" s="178"/>
      <c r="DJ476" s="178"/>
      <c r="DK476" s="178"/>
      <c r="DL476" s="178"/>
      <c r="DM476" s="178"/>
      <c r="DN476" s="178"/>
      <c r="DO476" s="178"/>
      <c r="DP476" s="178"/>
      <c r="DQ476" s="178"/>
      <c r="DR476" s="178"/>
      <c r="DS476" s="178"/>
      <c r="DT476" s="178"/>
      <c r="DU476" s="178"/>
      <c r="DV476" s="178"/>
      <c r="DW476" s="178"/>
      <c r="DX476" s="178"/>
      <c r="DY476" s="178"/>
      <c r="DZ476" s="178"/>
      <c r="EA476" s="178"/>
      <c r="EB476" s="178"/>
      <c r="EC476" s="178"/>
      <c r="ED476" s="178"/>
    </row>
    <row r="477" spans="1:134">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c r="CV477" s="178"/>
      <c r="CW477" s="178"/>
      <c r="CX477" s="178"/>
      <c r="CY477" s="178"/>
      <c r="CZ477" s="178"/>
      <c r="DA477" s="178"/>
      <c r="DB477" s="178"/>
      <c r="DC477" s="178"/>
      <c r="DD477" s="178"/>
      <c r="DE477" s="178"/>
      <c r="DF477" s="178"/>
      <c r="DG477" s="178"/>
      <c r="DH477" s="178"/>
      <c r="DI477" s="178"/>
      <c r="DJ477" s="178"/>
      <c r="DK477" s="178"/>
      <c r="DL477" s="178"/>
      <c r="DM477" s="178"/>
      <c r="DN477" s="178"/>
      <c r="DO477" s="178"/>
      <c r="DP477" s="178"/>
      <c r="DQ477" s="178"/>
      <c r="DR477" s="178"/>
      <c r="DS477" s="178"/>
      <c r="DT477" s="178"/>
      <c r="DU477" s="178"/>
      <c r="DV477" s="178"/>
      <c r="DW477" s="178"/>
      <c r="DX477" s="178"/>
      <c r="DY477" s="178"/>
      <c r="DZ477" s="178"/>
      <c r="EA477" s="178"/>
      <c r="EB477" s="178"/>
      <c r="EC477" s="178"/>
      <c r="ED477" s="178"/>
    </row>
    <row r="478" spans="1:134">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c r="CV478" s="178"/>
      <c r="CW478" s="178"/>
      <c r="CX478" s="178"/>
      <c r="CY478" s="178"/>
      <c r="CZ478" s="178"/>
      <c r="DA478" s="178"/>
      <c r="DB478" s="178"/>
      <c r="DC478" s="178"/>
      <c r="DD478" s="178"/>
      <c r="DE478" s="178"/>
      <c r="DF478" s="178"/>
      <c r="DG478" s="178"/>
      <c r="DH478" s="178"/>
      <c r="DI478" s="178"/>
      <c r="DJ478" s="178"/>
      <c r="DK478" s="178"/>
      <c r="DL478" s="178"/>
      <c r="DM478" s="178"/>
      <c r="DN478" s="178"/>
      <c r="DO478" s="178"/>
      <c r="DP478" s="178"/>
      <c r="DQ478" s="178"/>
      <c r="DR478" s="178"/>
      <c r="DS478" s="178"/>
      <c r="DT478" s="178"/>
      <c r="DU478" s="178"/>
      <c r="DV478" s="178"/>
      <c r="DW478" s="178"/>
      <c r="DX478" s="178"/>
      <c r="DY478" s="178"/>
      <c r="DZ478" s="178"/>
      <c r="EA478" s="178"/>
      <c r="EB478" s="178"/>
      <c r="EC478" s="178"/>
      <c r="ED478" s="178"/>
    </row>
    <row r="479" spans="1:134">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c r="CV479" s="178"/>
      <c r="CW479" s="178"/>
      <c r="CX479" s="178"/>
      <c r="CY479" s="178"/>
      <c r="CZ479" s="178"/>
      <c r="DA479" s="178"/>
      <c r="DB479" s="178"/>
      <c r="DC479" s="178"/>
      <c r="DD479" s="178"/>
      <c r="DE479" s="178"/>
      <c r="DF479" s="178"/>
      <c r="DG479" s="178"/>
      <c r="DH479" s="178"/>
      <c r="DI479" s="178"/>
      <c r="DJ479" s="178"/>
      <c r="DK479" s="178"/>
      <c r="DL479" s="178"/>
      <c r="DM479" s="178"/>
      <c r="DN479" s="178"/>
      <c r="DO479" s="178"/>
      <c r="DP479" s="178"/>
      <c r="DQ479" s="178"/>
      <c r="DR479" s="178"/>
      <c r="DS479" s="178"/>
      <c r="DT479" s="178"/>
      <c r="DU479" s="178"/>
      <c r="DV479" s="178"/>
      <c r="DW479" s="178"/>
      <c r="DX479" s="178"/>
      <c r="DY479" s="178"/>
      <c r="DZ479" s="178"/>
      <c r="EA479" s="178"/>
      <c r="EB479" s="178"/>
      <c r="EC479" s="178"/>
      <c r="ED479" s="178"/>
    </row>
    <row r="480" spans="1:134">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c r="CV480" s="178"/>
      <c r="CW480" s="178"/>
      <c r="CX480" s="178"/>
      <c r="CY480" s="178"/>
      <c r="CZ480" s="178"/>
      <c r="DA480" s="178"/>
      <c r="DB480" s="178"/>
      <c r="DC480" s="178"/>
      <c r="DD480" s="178"/>
      <c r="DE480" s="178"/>
      <c r="DF480" s="178"/>
      <c r="DG480" s="178"/>
      <c r="DH480" s="178"/>
      <c r="DI480" s="178"/>
      <c r="DJ480" s="178"/>
      <c r="DK480" s="178"/>
      <c r="DL480" s="178"/>
      <c r="DM480" s="178"/>
      <c r="DN480" s="178"/>
      <c r="DO480" s="178"/>
      <c r="DP480" s="178"/>
      <c r="DQ480" s="178"/>
      <c r="DR480" s="178"/>
      <c r="DS480" s="178"/>
      <c r="DT480" s="178"/>
      <c r="DU480" s="178"/>
      <c r="DV480" s="178"/>
      <c r="DW480" s="178"/>
      <c r="DX480" s="178"/>
      <c r="DY480" s="178"/>
      <c r="DZ480" s="178"/>
      <c r="EA480" s="178"/>
      <c r="EB480" s="178"/>
      <c r="EC480" s="178"/>
      <c r="ED480" s="178"/>
    </row>
    <row r="481" spans="1:134">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c r="CV481" s="178"/>
      <c r="CW481" s="178"/>
      <c r="CX481" s="178"/>
      <c r="CY481" s="178"/>
      <c r="CZ481" s="178"/>
      <c r="DA481" s="178"/>
      <c r="DB481" s="178"/>
      <c r="DC481" s="178"/>
      <c r="DD481" s="178"/>
      <c r="DE481" s="178"/>
      <c r="DF481" s="178"/>
      <c r="DG481" s="178"/>
      <c r="DH481" s="178"/>
      <c r="DI481" s="178"/>
      <c r="DJ481" s="178"/>
      <c r="DK481" s="178"/>
      <c r="DL481" s="178"/>
      <c r="DM481" s="178"/>
      <c r="DN481" s="178"/>
      <c r="DO481" s="178"/>
      <c r="DP481" s="178"/>
      <c r="DQ481" s="178"/>
      <c r="DR481" s="178"/>
      <c r="DS481" s="178"/>
      <c r="DT481" s="178"/>
      <c r="DU481" s="178"/>
      <c r="DV481" s="178"/>
      <c r="DW481" s="178"/>
      <c r="DX481" s="178"/>
      <c r="DY481" s="178"/>
      <c r="DZ481" s="178"/>
      <c r="EA481" s="178"/>
      <c r="EB481" s="178"/>
      <c r="EC481" s="178"/>
      <c r="ED481" s="178"/>
    </row>
    <row r="482" spans="1:134">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c r="CV482" s="178"/>
      <c r="CW482" s="178"/>
      <c r="CX482" s="178"/>
      <c r="CY482" s="178"/>
      <c r="CZ482" s="178"/>
      <c r="DA482" s="178"/>
      <c r="DB482" s="178"/>
      <c r="DC482" s="178"/>
      <c r="DD482" s="178"/>
      <c r="DE482" s="178"/>
      <c r="DF482" s="178"/>
      <c r="DG482" s="178"/>
      <c r="DH482" s="178"/>
      <c r="DI482" s="178"/>
      <c r="DJ482" s="178"/>
      <c r="DK482" s="178"/>
      <c r="DL482" s="178"/>
      <c r="DM482" s="178"/>
      <c r="DN482" s="178"/>
      <c r="DO482" s="178"/>
      <c r="DP482" s="178"/>
      <c r="DQ482" s="178"/>
      <c r="DR482" s="178"/>
      <c r="DS482" s="178"/>
      <c r="DT482" s="178"/>
      <c r="DU482" s="178"/>
      <c r="DV482" s="178"/>
      <c r="DW482" s="178"/>
      <c r="DX482" s="178"/>
      <c r="DY482" s="178"/>
      <c r="DZ482" s="178"/>
      <c r="EA482" s="178"/>
      <c r="EB482" s="178"/>
      <c r="EC482" s="178"/>
      <c r="ED482" s="178"/>
    </row>
    <row r="483" spans="1:134">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c r="AJ483" s="178"/>
      <c r="AK483" s="178"/>
      <c r="AL483" s="178"/>
      <c r="AM483" s="178"/>
      <c r="AN483" s="178"/>
      <c r="AO483" s="178"/>
      <c r="AP483" s="178"/>
      <c r="AQ483" s="178"/>
      <c r="AR483" s="178"/>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c r="CV483" s="178"/>
      <c r="CW483" s="178"/>
      <c r="CX483" s="178"/>
      <c r="CY483" s="178"/>
      <c r="CZ483" s="178"/>
      <c r="DA483" s="178"/>
      <c r="DB483" s="178"/>
      <c r="DC483" s="178"/>
      <c r="DD483" s="178"/>
      <c r="DE483" s="178"/>
      <c r="DF483" s="178"/>
      <c r="DG483" s="178"/>
      <c r="DH483" s="178"/>
      <c r="DI483" s="178"/>
      <c r="DJ483" s="178"/>
      <c r="DK483" s="178"/>
      <c r="DL483" s="178"/>
      <c r="DM483" s="178"/>
      <c r="DN483" s="178"/>
      <c r="DO483" s="178"/>
      <c r="DP483" s="178"/>
      <c r="DQ483" s="178"/>
      <c r="DR483" s="178"/>
      <c r="DS483" s="178"/>
      <c r="DT483" s="178"/>
      <c r="DU483" s="178"/>
      <c r="DV483" s="178"/>
      <c r="DW483" s="178"/>
      <c r="DX483" s="178"/>
      <c r="DY483" s="178"/>
      <c r="DZ483" s="178"/>
      <c r="EA483" s="178"/>
      <c r="EB483" s="178"/>
      <c r="EC483" s="178"/>
      <c r="ED483" s="178"/>
    </row>
    <row r="484" spans="1:134">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c r="CV484" s="178"/>
      <c r="CW484" s="178"/>
      <c r="CX484" s="178"/>
      <c r="CY484" s="178"/>
      <c r="CZ484" s="178"/>
      <c r="DA484" s="178"/>
      <c r="DB484" s="178"/>
      <c r="DC484" s="178"/>
      <c r="DD484" s="178"/>
      <c r="DE484" s="178"/>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8"/>
    </row>
    <row r="485" spans="1:134">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c r="CV485" s="178"/>
      <c r="CW485" s="178"/>
      <c r="CX485" s="178"/>
      <c r="CY485" s="178"/>
      <c r="CZ485" s="178"/>
      <c r="DA485" s="178"/>
      <c r="DB485" s="178"/>
      <c r="DC485" s="178"/>
      <c r="DD485" s="178"/>
      <c r="DE485" s="178"/>
      <c r="DF485" s="178"/>
      <c r="DG485" s="178"/>
      <c r="DH485" s="178"/>
      <c r="DI485" s="178"/>
      <c r="DJ485" s="178"/>
      <c r="DK485" s="178"/>
      <c r="DL485" s="178"/>
      <c r="DM485" s="178"/>
      <c r="DN485" s="178"/>
      <c r="DO485" s="178"/>
      <c r="DP485" s="178"/>
      <c r="DQ485" s="178"/>
      <c r="DR485" s="178"/>
      <c r="DS485" s="178"/>
      <c r="DT485" s="178"/>
      <c r="DU485" s="178"/>
      <c r="DV485" s="178"/>
      <c r="DW485" s="178"/>
      <c r="DX485" s="178"/>
      <c r="DY485" s="178"/>
      <c r="DZ485" s="178"/>
      <c r="EA485" s="178"/>
      <c r="EB485" s="178"/>
      <c r="EC485" s="178"/>
      <c r="ED485" s="178"/>
    </row>
    <row r="486" spans="1:134">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c r="AJ486" s="178"/>
      <c r="AK486" s="178"/>
      <c r="AL486" s="178"/>
      <c r="AM486" s="178"/>
      <c r="AN486" s="178"/>
      <c r="AO486" s="178"/>
      <c r="AP486" s="178"/>
      <c r="AQ486" s="178"/>
      <c r="AR486" s="178"/>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c r="CV486" s="178"/>
      <c r="CW486" s="178"/>
      <c r="CX486" s="178"/>
      <c r="CY486" s="178"/>
      <c r="CZ486" s="178"/>
      <c r="DA486" s="178"/>
      <c r="DB486" s="178"/>
      <c r="DC486" s="178"/>
      <c r="DD486" s="178"/>
      <c r="DE486" s="178"/>
      <c r="DF486" s="178"/>
      <c r="DG486" s="178"/>
      <c r="DH486" s="178"/>
      <c r="DI486" s="178"/>
      <c r="DJ486" s="178"/>
      <c r="DK486" s="178"/>
      <c r="DL486" s="178"/>
      <c r="DM486" s="178"/>
      <c r="DN486" s="178"/>
      <c r="DO486" s="178"/>
      <c r="DP486" s="178"/>
      <c r="DQ486" s="178"/>
      <c r="DR486" s="178"/>
      <c r="DS486" s="178"/>
      <c r="DT486" s="178"/>
      <c r="DU486" s="178"/>
      <c r="DV486" s="178"/>
      <c r="DW486" s="178"/>
      <c r="DX486" s="178"/>
      <c r="DY486" s="178"/>
      <c r="DZ486" s="178"/>
      <c r="EA486" s="178"/>
      <c r="EB486" s="178"/>
      <c r="EC486" s="178"/>
      <c r="ED486" s="178"/>
    </row>
    <row r="487" spans="1:134">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c r="CV487" s="178"/>
      <c r="CW487" s="178"/>
      <c r="CX487" s="178"/>
      <c r="CY487" s="178"/>
      <c r="CZ487" s="178"/>
      <c r="DA487" s="178"/>
      <c r="DB487" s="178"/>
      <c r="DC487" s="178"/>
      <c r="DD487" s="178"/>
      <c r="DE487" s="178"/>
      <c r="DF487" s="178"/>
      <c r="DG487" s="178"/>
      <c r="DH487" s="178"/>
      <c r="DI487" s="178"/>
      <c r="DJ487" s="178"/>
      <c r="DK487" s="178"/>
      <c r="DL487" s="178"/>
      <c r="DM487" s="178"/>
      <c r="DN487" s="178"/>
      <c r="DO487" s="178"/>
      <c r="DP487" s="178"/>
      <c r="DQ487" s="178"/>
      <c r="DR487" s="178"/>
      <c r="DS487" s="178"/>
      <c r="DT487" s="178"/>
      <c r="DU487" s="178"/>
      <c r="DV487" s="178"/>
      <c r="DW487" s="178"/>
      <c r="DX487" s="178"/>
      <c r="DY487" s="178"/>
      <c r="DZ487" s="178"/>
      <c r="EA487" s="178"/>
      <c r="EB487" s="178"/>
      <c r="EC487" s="178"/>
      <c r="ED487" s="178"/>
    </row>
    <row r="488" spans="1:134">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c r="AJ488" s="178"/>
      <c r="AK488" s="178"/>
      <c r="AL488" s="178"/>
      <c r="AM488" s="178"/>
      <c r="AN488" s="178"/>
      <c r="AO488" s="178"/>
      <c r="AP488" s="178"/>
      <c r="AQ488" s="178"/>
      <c r="AR488" s="178"/>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c r="CV488" s="178"/>
      <c r="CW488" s="178"/>
      <c r="CX488" s="178"/>
      <c r="CY488" s="178"/>
      <c r="CZ488" s="178"/>
      <c r="DA488" s="178"/>
      <c r="DB488" s="178"/>
      <c r="DC488" s="178"/>
      <c r="DD488" s="178"/>
      <c r="DE488" s="178"/>
      <c r="DF488" s="178"/>
      <c r="DG488" s="178"/>
      <c r="DH488" s="178"/>
      <c r="DI488" s="178"/>
      <c r="DJ488" s="178"/>
      <c r="DK488" s="178"/>
      <c r="DL488" s="178"/>
      <c r="DM488" s="178"/>
      <c r="DN488" s="178"/>
      <c r="DO488" s="178"/>
      <c r="DP488" s="178"/>
      <c r="DQ488" s="178"/>
      <c r="DR488" s="178"/>
      <c r="DS488" s="178"/>
      <c r="DT488" s="178"/>
      <c r="DU488" s="178"/>
      <c r="DV488" s="178"/>
      <c r="DW488" s="178"/>
      <c r="DX488" s="178"/>
      <c r="DY488" s="178"/>
      <c r="DZ488" s="178"/>
      <c r="EA488" s="178"/>
      <c r="EB488" s="178"/>
      <c r="EC488" s="178"/>
      <c r="ED488" s="178"/>
    </row>
    <row r="489" spans="1:134">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c r="AJ489" s="178"/>
      <c r="AK489" s="178"/>
      <c r="AL489" s="178"/>
      <c r="AM489" s="178"/>
      <c r="AN489" s="178"/>
      <c r="AO489" s="178"/>
      <c r="AP489" s="178"/>
      <c r="AQ489" s="178"/>
      <c r="AR489" s="178"/>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c r="CV489" s="178"/>
      <c r="CW489" s="178"/>
      <c r="CX489" s="178"/>
      <c r="CY489" s="178"/>
      <c r="CZ489" s="178"/>
      <c r="DA489" s="178"/>
      <c r="DB489" s="178"/>
      <c r="DC489" s="178"/>
      <c r="DD489" s="178"/>
      <c r="DE489" s="178"/>
      <c r="DF489" s="178"/>
      <c r="DG489" s="178"/>
      <c r="DH489" s="178"/>
      <c r="DI489" s="178"/>
      <c r="DJ489" s="178"/>
      <c r="DK489" s="178"/>
      <c r="DL489" s="178"/>
      <c r="DM489" s="178"/>
      <c r="DN489" s="178"/>
      <c r="DO489" s="178"/>
      <c r="DP489" s="178"/>
      <c r="DQ489" s="178"/>
      <c r="DR489" s="178"/>
      <c r="DS489" s="178"/>
      <c r="DT489" s="178"/>
      <c r="DU489" s="178"/>
      <c r="DV489" s="178"/>
      <c r="DW489" s="178"/>
      <c r="DX489" s="178"/>
      <c r="DY489" s="178"/>
      <c r="DZ489" s="178"/>
      <c r="EA489" s="178"/>
      <c r="EB489" s="178"/>
      <c r="EC489" s="178"/>
      <c r="ED489" s="178"/>
    </row>
    <row r="490" spans="1:134">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c r="CV490" s="178"/>
      <c r="CW490" s="178"/>
      <c r="CX490" s="178"/>
      <c r="CY490" s="178"/>
      <c r="CZ490" s="178"/>
      <c r="DA490" s="178"/>
      <c r="DB490" s="178"/>
      <c r="DC490" s="178"/>
      <c r="DD490" s="178"/>
      <c r="DE490" s="178"/>
      <c r="DF490" s="178"/>
      <c r="DG490" s="178"/>
      <c r="DH490" s="178"/>
      <c r="DI490" s="178"/>
      <c r="DJ490" s="178"/>
      <c r="DK490" s="178"/>
      <c r="DL490" s="178"/>
      <c r="DM490" s="178"/>
      <c r="DN490" s="178"/>
      <c r="DO490" s="178"/>
      <c r="DP490" s="178"/>
      <c r="DQ490" s="178"/>
      <c r="DR490" s="178"/>
      <c r="DS490" s="178"/>
      <c r="DT490" s="178"/>
      <c r="DU490" s="178"/>
      <c r="DV490" s="178"/>
      <c r="DW490" s="178"/>
      <c r="DX490" s="178"/>
      <c r="DY490" s="178"/>
      <c r="DZ490" s="178"/>
      <c r="EA490" s="178"/>
      <c r="EB490" s="178"/>
      <c r="EC490" s="178"/>
      <c r="ED490" s="178"/>
    </row>
    <row r="491" spans="1:134">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c r="AJ491" s="178"/>
      <c r="AK491" s="178"/>
      <c r="AL491" s="178"/>
      <c r="AM491" s="178"/>
      <c r="AN491" s="178"/>
      <c r="AO491" s="178"/>
      <c r="AP491" s="178"/>
      <c r="AQ491" s="178"/>
      <c r="AR491" s="178"/>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c r="CV491" s="178"/>
      <c r="CW491" s="178"/>
      <c r="CX491" s="178"/>
      <c r="CY491" s="178"/>
      <c r="CZ491" s="178"/>
      <c r="DA491" s="178"/>
      <c r="DB491" s="178"/>
      <c r="DC491" s="178"/>
      <c r="DD491" s="178"/>
      <c r="DE491" s="178"/>
      <c r="DF491" s="178"/>
      <c r="DG491" s="178"/>
      <c r="DH491" s="178"/>
      <c r="DI491" s="178"/>
      <c r="DJ491" s="178"/>
      <c r="DK491" s="178"/>
      <c r="DL491" s="178"/>
      <c r="DM491" s="178"/>
      <c r="DN491" s="178"/>
      <c r="DO491" s="178"/>
      <c r="DP491" s="178"/>
      <c r="DQ491" s="178"/>
      <c r="DR491" s="178"/>
      <c r="DS491" s="178"/>
      <c r="DT491" s="178"/>
      <c r="DU491" s="178"/>
      <c r="DV491" s="178"/>
      <c r="DW491" s="178"/>
      <c r="DX491" s="178"/>
      <c r="DY491" s="178"/>
      <c r="DZ491" s="178"/>
      <c r="EA491" s="178"/>
      <c r="EB491" s="178"/>
      <c r="EC491" s="178"/>
      <c r="ED491" s="178"/>
    </row>
    <row r="492" spans="1:134">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178"/>
      <c r="AL492" s="178"/>
      <c r="AM492" s="178"/>
      <c r="AN492" s="178"/>
      <c r="AO492" s="178"/>
      <c r="AP492" s="178"/>
      <c r="AQ492" s="178"/>
      <c r="AR492" s="178"/>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c r="CV492" s="178"/>
      <c r="CW492" s="178"/>
      <c r="CX492" s="178"/>
      <c r="CY492" s="178"/>
      <c r="CZ492" s="178"/>
      <c r="DA492" s="178"/>
      <c r="DB492" s="178"/>
      <c r="DC492" s="178"/>
      <c r="DD492" s="178"/>
      <c r="DE492" s="178"/>
      <c r="DF492" s="178"/>
      <c r="DG492" s="178"/>
      <c r="DH492" s="178"/>
      <c r="DI492" s="178"/>
      <c r="DJ492" s="178"/>
      <c r="DK492" s="178"/>
      <c r="DL492" s="178"/>
      <c r="DM492" s="178"/>
      <c r="DN492" s="178"/>
      <c r="DO492" s="178"/>
      <c r="DP492" s="178"/>
      <c r="DQ492" s="178"/>
      <c r="DR492" s="178"/>
      <c r="DS492" s="178"/>
      <c r="DT492" s="178"/>
      <c r="DU492" s="178"/>
      <c r="DV492" s="178"/>
      <c r="DW492" s="178"/>
      <c r="DX492" s="178"/>
      <c r="DY492" s="178"/>
      <c r="DZ492" s="178"/>
      <c r="EA492" s="178"/>
      <c r="EB492" s="178"/>
      <c r="EC492" s="178"/>
      <c r="ED492" s="178"/>
    </row>
    <row r="493" spans="1:134">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c r="AJ493" s="178"/>
      <c r="AK493" s="178"/>
      <c r="AL493" s="178"/>
      <c r="AM493" s="178"/>
      <c r="AN493" s="178"/>
      <c r="AO493" s="178"/>
      <c r="AP493" s="178"/>
      <c r="AQ493" s="178"/>
      <c r="AR493" s="178"/>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c r="CV493" s="178"/>
      <c r="CW493" s="178"/>
      <c r="CX493" s="178"/>
      <c r="CY493" s="178"/>
      <c r="CZ493" s="178"/>
      <c r="DA493" s="178"/>
      <c r="DB493" s="178"/>
      <c r="DC493" s="178"/>
      <c r="DD493" s="178"/>
      <c r="DE493" s="178"/>
      <c r="DF493" s="178"/>
      <c r="DG493" s="178"/>
      <c r="DH493" s="178"/>
      <c r="DI493" s="178"/>
      <c r="DJ493" s="178"/>
      <c r="DK493" s="178"/>
      <c r="DL493" s="178"/>
      <c r="DM493" s="178"/>
      <c r="DN493" s="178"/>
      <c r="DO493" s="178"/>
      <c r="DP493" s="178"/>
      <c r="DQ493" s="178"/>
      <c r="DR493" s="178"/>
      <c r="DS493" s="178"/>
      <c r="DT493" s="178"/>
      <c r="DU493" s="178"/>
      <c r="DV493" s="178"/>
      <c r="DW493" s="178"/>
      <c r="DX493" s="178"/>
      <c r="DY493" s="178"/>
      <c r="DZ493" s="178"/>
      <c r="EA493" s="178"/>
      <c r="EB493" s="178"/>
      <c r="EC493" s="178"/>
      <c r="ED493" s="178"/>
    </row>
    <row r="494" spans="1:134">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c r="AJ494" s="178"/>
      <c r="AK494" s="178"/>
      <c r="AL494" s="178"/>
      <c r="AM494" s="178"/>
      <c r="AN494" s="178"/>
      <c r="AO494" s="178"/>
      <c r="AP494" s="178"/>
      <c r="AQ494" s="178"/>
      <c r="AR494" s="178"/>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c r="CV494" s="178"/>
      <c r="CW494" s="178"/>
      <c r="CX494" s="178"/>
      <c r="CY494" s="178"/>
      <c r="CZ494" s="178"/>
      <c r="DA494" s="178"/>
      <c r="DB494" s="178"/>
      <c r="DC494" s="178"/>
      <c r="DD494" s="178"/>
      <c r="DE494" s="178"/>
      <c r="DF494" s="178"/>
      <c r="DG494" s="178"/>
      <c r="DH494" s="178"/>
      <c r="DI494" s="178"/>
      <c r="DJ494" s="178"/>
      <c r="DK494" s="178"/>
      <c r="DL494" s="178"/>
      <c r="DM494" s="178"/>
      <c r="DN494" s="178"/>
      <c r="DO494" s="178"/>
      <c r="DP494" s="178"/>
      <c r="DQ494" s="178"/>
      <c r="DR494" s="178"/>
      <c r="DS494" s="178"/>
      <c r="DT494" s="178"/>
      <c r="DU494" s="178"/>
      <c r="DV494" s="178"/>
      <c r="DW494" s="178"/>
      <c r="DX494" s="178"/>
      <c r="DY494" s="178"/>
      <c r="DZ494" s="178"/>
      <c r="EA494" s="178"/>
      <c r="EB494" s="178"/>
      <c r="EC494" s="178"/>
      <c r="ED494" s="178"/>
    </row>
    <row r="495" spans="1:134">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c r="AJ495" s="178"/>
      <c r="AK495" s="178"/>
      <c r="AL495" s="178"/>
      <c r="AM495" s="178"/>
      <c r="AN495" s="178"/>
      <c r="AO495" s="178"/>
      <c r="AP495" s="178"/>
      <c r="AQ495" s="178"/>
      <c r="AR495" s="178"/>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c r="CV495" s="178"/>
      <c r="CW495" s="178"/>
      <c r="CX495" s="178"/>
      <c r="CY495" s="178"/>
      <c r="CZ495" s="178"/>
      <c r="DA495" s="178"/>
      <c r="DB495" s="178"/>
      <c r="DC495" s="178"/>
      <c r="DD495" s="178"/>
      <c r="DE495" s="178"/>
      <c r="DF495" s="178"/>
      <c r="DG495" s="178"/>
      <c r="DH495" s="178"/>
      <c r="DI495" s="178"/>
      <c r="DJ495" s="178"/>
      <c r="DK495" s="178"/>
      <c r="DL495" s="178"/>
      <c r="DM495" s="178"/>
      <c r="DN495" s="178"/>
      <c r="DO495" s="178"/>
      <c r="DP495" s="178"/>
      <c r="DQ495" s="178"/>
      <c r="DR495" s="178"/>
      <c r="DS495" s="178"/>
      <c r="DT495" s="178"/>
      <c r="DU495" s="178"/>
      <c r="DV495" s="178"/>
      <c r="DW495" s="178"/>
      <c r="DX495" s="178"/>
      <c r="DY495" s="178"/>
      <c r="DZ495" s="178"/>
      <c r="EA495" s="178"/>
      <c r="EB495" s="178"/>
      <c r="EC495" s="178"/>
      <c r="ED495" s="178"/>
    </row>
    <row r="496" spans="1:134">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c r="AJ496" s="178"/>
      <c r="AK496" s="178"/>
      <c r="AL496" s="178"/>
      <c r="AM496" s="178"/>
      <c r="AN496" s="178"/>
      <c r="AO496" s="178"/>
      <c r="AP496" s="178"/>
      <c r="AQ496" s="178"/>
      <c r="AR496" s="178"/>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8"/>
      <c r="CY496" s="178"/>
      <c r="CZ496" s="178"/>
      <c r="DA496" s="178"/>
      <c r="DB496" s="178"/>
      <c r="DC496" s="178"/>
      <c r="DD496" s="178"/>
      <c r="DE496" s="178"/>
      <c r="DF496" s="178"/>
      <c r="DG496" s="178"/>
      <c r="DH496" s="178"/>
      <c r="DI496" s="178"/>
      <c r="DJ496" s="178"/>
      <c r="DK496" s="178"/>
      <c r="DL496" s="178"/>
      <c r="DM496" s="178"/>
      <c r="DN496" s="178"/>
      <c r="DO496" s="178"/>
      <c r="DP496" s="178"/>
      <c r="DQ496" s="178"/>
      <c r="DR496" s="178"/>
      <c r="DS496" s="178"/>
      <c r="DT496" s="178"/>
      <c r="DU496" s="178"/>
      <c r="DV496" s="178"/>
      <c r="DW496" s="178"/>
      <c r="DX496" s="178"/>
      <c r="DY496" s="178"/>
      <c r="DZ496" s="178"/>
      <c r="EA496" s="178"/>
      <c r="EB496" s="178"/>
      <c r="EC496" s="178"/>
      <c r="ED496" s="178"/>
    </row>
    <row r="497" spans="1:134">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c r="CV497" s="178"/>
      <c r="CW497" s="178"/>
      <c r="CX497" s="178"/>
      <c r="CY497" s="178"/>
      <c r="CZ497" s="178"/>
      <c r="DA497" s="178"/>
      <c r="DB497" s="178"/>
      <c r="DC497" s="178"/>
      <c r="DD497" s="178"/>
      <c r="DE497" s="178"/>
      <c r="DF497" s="178"/>
      <c r="DG497" s="178"/>
      <c r="DH497" s="178"/>
      <c r="DI497" s="178"/>
      <c r="DJ497" s="178"/>
      <c r="DK497" s="178"/>
      <c r="DL497" s="178"/>
      <c r="DM497" s="178"/>
      <c r="DN497" s="178"/>
      <c r="DO497" s="178"/>
      <c r="DP497" s="178"/>
      <c r="DQ497" s="178"/>
      <c r="DR497" s="178"/>
      <c r="DS497" s="178"/>
      <c r="DT497" s="178"/>
      <c r="DU497" s="178"/>
      <c r="DV497" s="178"/>
      <c r="DW497" s="178"/>
      <c r="DX497" s="178"/>
      <c r="DY497" s="178"/>
      <c r="DZ497" s="178"/>
      <c r="EA497" s="178"/>
      <c r="EB497" s="178"/>
      <c r="EC497" s="178"/>
      <c r="ED497" s="178"/>
    </row>
    <row r="498" spans="1:134">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c r="AJ498" s="178"/>
      <c r="AK498" s="178"/>
      <c r="AL498" s="178"/>
      <c r="AM498" s="178"/>
      <c r="AN498" s="178"/>
      <c r="AO498" s="178"/>
      <c r="AP498" s="178"/>
      <c r="AQ498" s="178"/>
      <c r="AR498" s="178"/>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c r="CV498" s="178"/>
      <c r="CW498" s="178"/>
      <c r="CX498" s="178"/>
      <c r="CY498" s="178"/>
      <c r="CZ498" s="178"/>
      <c r="DA498" s="178"/>
      <c r="DB498" s="178"/>
      <c r="DC498" s="178"/>
      <c r="DD498" s="178"/>
      <c r="DE498" s="178"/>
      <c r="DF498" s="178"/>
      <c r="DG498" s="178"/>
      <c r="DH498" s="178"/>
      <c r="DI498" s="178"/>
      <c r="DJ498" s="178"/>
      <c r="DK498" s="178"/>
      <c r="DL498" s="178"/>
      <c r="DM498" s="178"/>
      <c r="DN498" s="178"/>
      <c r="DO498" s="178"/>
      <c r="DP498" s="178"/>
      <c r="DQ498" s="178"/>
      <c r="DR498" s="178"/>
      <c r="DS498" s="178"/>
      <c r="DT498" s="178"/>
      <c r="DU498" s="178"/>
      <c r="DV498" s="178"/>
      <c r="DW498" s="178"/>
      <c r="DX498" s="178"/>
      <c r="DY498" s="178"/>
      <c r="DZ498" s="178"/>
      <c r="EA498" s="178"/>
      <c r="EB498" s="178"/>
      <c r="EC498" s="178"/>
      <c r="ED498" s="178"/>
    </row>
    <row r="499" spans="1:134">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c r="AJ499" s="178"/>
      <c r="AK499" s="178"/>
      <c r="AL499" s="178"/>
      <c r="AM499" s="178"/>
      <c r="AN499" s="178"/>
      <c r="AO499" s="178"/>
      <c r="AP499" s="178"/>
      <c r="AQ499" s="178"/>
      <c r="AR499" s="178"/>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c r="CV499" s="178"/>
      <c r="CW499" s="178"/>
      <c r="CX499" s="178"/>
      <c r="CY499" s="178"/>
      <c r="CZ499" s="178"/>
      <c r="DA499" s="178"/>
      <c r="DB499" s="178"/>
      <c r="DC499" s="178"/>
      <c r="DD499" s="178"/>
      <c r="DE499" s="178"/>
      <c r="DF499" s="178"/>
      <c r="DG499" s="178"/>
      <c r="DH499" s="178"/>
      <c r="DI499" s="178"/>
      <c r="DJ499" s="178"/>
      <c r="DK499" s="178"/>
      <c r="DL499" s="178"/>
      <c r="DM499" s="178"/>
      <c r="DN499" s="178"/>
      <c r="DO499" s="178"/>
      <c r="DP499" s="178"/>
      <c r="DQ499" s="178"/>
      <c r="DR499" s="178"/>
      <c r="DS499" s="178"/>
      <c r="DT499" s="178"/>
      <c r="DU499" s="178"/>
      <c r="DV499" s="178"/>
      <c r="DW499" s="178"/>
      <c r="DX499" s="178"/>
      <c r="DY499" s="178"/>
      <c r="DZ499" s="178"/>
      <c r="EA499" s="178"/>
      <c r="EB499" s="178"/>
      <c r="EC499" s="178"/>
      <c r="ED499" s="178"/>
    </row>
    <row r="500" spans="1:134">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c r="AJ500" s="178"/>
      <c r="AK500" s="178"/>
      <c r="AL500" s="178"/>
      <c r="AM500" s="178"/>
      <c r="AN500" s="178"/>
      <c r="AO500" s="178"/>
      <c r="AP500" s="178"/>
      <c r="AQ500" s="178"/>
      <c r="AR500" s="178"/>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c r="CV500" s="178"/>
      <c r="CW500" s="178"/>
      <c r="CX500" s="178"/>
      <c r="CY500" s="178"/>
      <c r="CZ500" s="178"/>
      <c r="DA500" s="178"/>
      <c r="DB500" s="178"/>
      <c r="DC500" s="178"/>
      <c r="DD500" s="178"/>
      <c r="DE500" s="178"/>
      <c r="DF500" s="178"/>
      <c r="DG500" s="178"/>
      <c r="DH500" s="178"/>
      <c r="DI500" s="178"/>
      <c r="DJ500" s="178"/>
      <c r="DK500" s="178"/>
      <c r="DL500" s="178"/>
      <c r="DM500" s="178"/>
      <c r="DN500" s="178"/>
      <c r="DO500" s="178"/>
      <c r="DP500" s="178"/>
      <c r="DQ500" s="178"/>
      <c r="DR500" s="178"/>
      <c r="DS500" s="178"/>
      <c r="DT500" s="178"/>
      <c r="DU500" s="178"/>
      <c r="DV500" s="178"/>
      <c r="DW500" s="178"/>
      <c r="DX500" s="178"/>
      <c r="DY500" s="178"/>
      <c r="DZ500" s="178"/>
      <c r="EA500" s="178"/>
      <c r="EB500" s="178"/>
      <c r="EC500" s="178"/>
      <c r="ED500" s="178"/>
    </row>
    <row r="501" spans="1:134">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c r="AJ501" s="178"/>
      <c r="AK501" s="178"/>
      <c r="AL501" s="178"/>
      <c r="AM501" s="178"/>
      <c r="AN501" s="178"/>
      <c r="AO501" s="178"/>
      <c r="AP501" s="178"/>
      <c r="AQ501" s="178"/>
      <c r="AR501" s="178"/>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c r="CV501" s="178"/>
      <c r="CW501" s="178"/>
      <c r="CX501" s="178"/>
      <c r="CY501" s="178"/>
      <c r="CZ501" s="178"/>
      <c r="DA501" s="178"/>
      <c r="DB501" s="178"/>
      <c r="DC501" s="178"/>
      <c r="DD501" s="178"/>
      <c r="DE501" s="178"/>
      <c r="DF501" s="178"/>
      <c r="DG501" s="178"/>
      <c r="DH501" s="178"/>
      <c r="DI501" s="178"/>
      <c r="DJ501" s="178"/>
      <c r="DK501" s="178"/>
      <c r="DL501" s="178"/>
      <c r="DM501" s="178"/>
      <c r="DN501" s="178"/>
      <c r="DO501" s="178"/>
      <c r="DP501" s="178"/>
      <c r="DQ501" s="178"/>
      <c r="DR501" s="178"/>
      <c r="DS501" s="178"/>
      <c r="DT501" s="178"/>
      <c r="DU501" s="178"/>
      <c r="DV501" s="178"/>
      <c r="DW501" s="178"/>
      <c r="DX501" s="178"/>
      <c r="DY501" s="178"/>
      <c r="DZ501" s="178"/>
      <c r="EA501" s="178"/>
      <c r="EB501" s="178"/>
      <c r="EC501" s="178"/>
      <c r="ED501" s="178"/>
    </row>
    <row r="502" spans="1:134">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c r="CV502" s="178"/>
      <c r="CW502" s="178"/>
      <c r="CX502" s="178"/>
      <c r="CY502" s="178"/>
      <c r="CZ502" s="178"/>
      <c r="DA502" s="178"/>
      <c r="DB502" s="178"/>
      <c r="DC502" s="178"/>
      <c r="DD502" s="178"/>
      <c r="DE502" s="178"/>
      <c r="DF502" s="178"/>
      <c r="DG502" s="178"/>
      <c r="DH502" s="178"/>
      <c r="DI502" s="178"/>
      <c r="DJ502" s="178"/>
      <c r="DK502" s="178"/>
      <c r="DL502" s="178"/>
      <c r="DM502" s="178"/>
      <c r="DN502" s="178"/>
      <c r="DO502" s="178"/>
      <c r="DP502" s="178"/>
      <c r="DQ502" s="178"/>
      <c r="DR502" s="178"/>
      <c r="DS502" s="178"/>
      <c r="DT502" s="178"/>
      <c r="DU502" s="178"/>
      <c r="DV502" s="178"/>
      <c r="DW502" s="178"/>
      <c r="DX502" s="178"/>
      <c r="DY502" s="178"/>
      <c r="DZ502" s="178"/>
      <c r="EA502" s="178"/>
      <c r="EB502" s="178"/>
      <c r="EC502" s="178"/>
      <c r="ED502" s="178"/>
    </row>
    <row r="503" spans="1:134">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c r="CV503" s="178"/>
      <c r="CW503" s="178"/>
      <c r="CX503" s="178"/>
      <c r="CY503" s="178"/>
      <c r="CZ503" s="178"/>
      <c r="DA503" s="178"/>
      <c r="DB503" s="178"/>
      <c r="DC503" s="178"/>
      <c r="DD503" s="178"/>
      <c r="DE503" s="178"/>
      <c r="DF503" s="178"/>
      <c r="DG503" s="178"/>
      <c r="DH503" s="178"/>
      <c r="DI503" s="178"/>
      <c r="DJ503" s="178"/>
      <c r="DK503" s="178"/>
      <c r="DL503" s="178"/>
      <c r="DM503" s="178"/>
      <c r="DN503" s="178"/>
      <c r="DO503" s="178"/>
      <c r="DP503" s="178"/>
      <c r="DQ503" s="178"/>
      <c r="DR503" s="178"/>
      <c r="DS503" s="178"/>
      <c r="DT503" s="178"/>
      <c r="DU503" s="178"/>
      <c r="DV503" s="178"/>
      <c r="DW503" s="178"/>
      <c r="DX503" s="178"/>
      <c r="DY503" s="178"/>
      <c r="DZ503" s="178"/>
      <c r="EA503" s="178"/>
      <c r="EB503" s="178"/>
      <c r="EC503" s="178"/>
      <c r="ED503" s="178"/>
    </row>
    <row r="504" spans="1:134">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c r="CV504" s="178"/>
      <c r="CW504" s="178"/>
      <c r="CX504" s="178"/>
      <c r="CY504" s="178"/>
      <c r="CZ504" s="178"/>
      <c r="DA504" s="178"/>
      <c r="DB504" s="178"/>
      <c r="DC504" s="178"/>
      <c r="DD504" s="178"/>
      <c r="DE504" s="178"/>
      <c r="DF504" s="178"/>
      <c r="DG504" s="178"/>
      <c r="DH504" s="178"/>
      <c r="DI504" s="178"/>
      <c r="DJ504" s="178"/>
      <c r="DK504" s="178"/>
      <c r="DL504" s="178"/>
      <c r="DM504" s="178"/>
      <c r="DN504" s="178"/>
      <c r="DO504" s="178"/>
      <c r="DP504" s="178"/>
      <c r="DQ504" s="178"/>
      <c r="DR504" s="178"/>
      <c r="DS504" s="178"/>
      <c r="DT504" s="178"/>
      <c r="DU504" s="178"/>
      <c r="DV504" s="178"/>
      <c r="DW504" s="178"/>
      <c r="DX504" s="178"/>
      <c r="DY504" s="178"/>
      <c r="DZ504" s="178"/>
      <c r="EA504" s="178"/>
      <c r="EB504" s="178"/>
      <c r="EC504" s="178"/>
      <c r="ED504" s="178"/>
    </row>
    <row r="505" spans="1:134">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c r="CV505" s="178"/>
      <c r="CW505" s="178"/>
      <c r="CX505" s="178"/>
      <c r="CY505" s="178"/>
      <c r="CZ505" s="178"/>
      <c r="DA505" s="178"/>
      <c r="DB505" s="178"/>
      <c r="DC505" s="178"/>
      <c r="DD505" s="178"/>
      <c r="DE505" s="178"/>
      <c r="DF505" s="178"/>
      <c r="DG505" s="178"/>
      <c r="DH505" s="178"/>
      <c r="DI505" s="178"/>
      <c r="DJ505" s="178"/>
      <c r="DK505" s="178"/>
      <c r="DL505" s="178"/>
      <c r="DM505" s="178"/>
      <c r="DN505" s="178"/>
      <c r="DO505" s="178"/>
      <c r="DP505" s="178"/>
      <c r="DQ505" s="178"/>
      <c r="DR505" s="178"/>
      <c r="DS505" s="178"/>
      <c r="DT505" s="178"/>
      <c r="DU505" s="178"/>
      <c r="DV505" s="178"/>
      <c r="DW505" s="178"/>
      <c r="DX505" s="178"/>
      <c r="DY505" s="178"/>
      <c r="DZ505" s="178"/>
      <c r="EA505" s="178"/>
      <c r="EB505" s="178"/>
      <c r="EC505" s="178"/>
      <c r="ED505" s="178"/>
    </row>
    <row r="506" spans="1:134">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c r="CV506" s="178"/>
      <c r="CW506" s="178"/>
      <c r="CX506" s="178"/>
      <c r="CY506" s="178"/>
      <c r="CZ506" s="178"/>
      <c r="DA506" s="178"/>
      <c r="DB506" s="178"/>
      <c r="DC506" s="178"/>
      <c r="DD506" s="178"/>
      <c r="DE506" s="178"/>
      <c r="DF506" s="178"/>
      <c r="DG506" s="178"/>
      <c r="DH506" s="178"/>
      <c r="DI506" s="178"/>
      <c r="DJ506" s="178"/>
      <c r="DK506" s="178"/>
      <c r="DL506" s="178"/>
      <c r="DM506" s="178"/>
      <c r="DN506" s="178"/>
      <c r="DO506" s="178"/>
      <c r="DP506" s="178"/>
      <c r="DQ506" s="178"/>
      <c r="DR506" s="178"/>
      <c r="DS506" s="178"/>
      <c r="DT506" s="178"/>
      <c r="DU506" s="178"/>
      <c r="DV506" s="178"/>
      <c r="DW506" s="178"/>
      <c r="DX506" s="178"/>
      <c r="DY506" s="178"/>
      <c r="DZ506" s="178"/>
      <c r="EA506" s="178"/>
      <c r="EB506" s="178"/>
      <c r="EC506" s="178"/>
      <c r="ED506" s="178"/>
    </row>
    <row r="507" spans="1:134">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c r="CV507" s="178"/>
      <c r="CW507" s="178"/>
      <c r="CX507" s="178"/>
      <c r="CY507" s="178"/>
      <c r="CZ507" s="178"/>
      <c r="DA507" s="178"/>
      <c r="DB507" s="178"/>
      <c r="DC507" s="178"/>
      <c r="DD507" s="178"/>
      <c r="DE507" s="178"/>
      <c r="DF507" s="178"/>
      <c r="DG507" s="178"/>
      <c r="DH507" s="178"/>
      <c r="DI507" s="178"/>
      <c r="DJ507" s="178"/>
      <c r="DK507" s="178"/>
      <c r="DL507" s="178"/>
      <c r="DM507" s="178"/>
      <c r="DN507" s="178"/>
      <c r="DO507" s="178"/>
      <c r="DP507" s="178"/>
      <c r="DQ507" s="178"/>
      <c r="DR507" s="178"/>
      <c r="DS507" s="178"/>
      <c r="DT507" s="178"/>
      <c r="DU507" s="178"/>
      <c r="DV507" s="178"/>
      <c r="DW507" s="178"/>
      <c r="DX507" s="178"/>
      <c r="DY507" s="178"/>
      <c r="DZ507" s="178"/>
      <c r="EA507" s="178"/>
      <c r="EB507" s="178"/>
      <c r="EC507" s="178"/>
      <c r="ED507" s="178"/>
    </row>
    <row r="508" spans="1:134">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c r="CV508" s="178"/>
      <c r="CW508" s="178"/>
      <c r="CX508" s="178"/>
      <c r="CY508" s="178"/>
      <c r="CZ508" s="178"/>
      <c r="DA508" s="178"/>
      <c r="DB508" s="178"/>
      <c r="DC508" s="178"/>
      <c r="DD508" s="178"/>
      <c r="DE508" s="178"/>
      <c r="DF508" s="178"/>
      <c r="DG508" s="178"/>
      <c r="DH508" s="178"/>
      <c r="DI508" s="178"/>
      <c r="DJ508" s="178"/>
      <c r="DK508" s="178"/>
      <c r="DL508" s="178"/>
      <c r="DM508" s="178"/>
      <c r="DN508" s="178"/>
      <c r="DO508" s="178"/>
      <c r="DP508" s="178"/>
      <c r="DQ508" s="178"/>
      <c r="DR508" s="178"/>
      <c r="DS508" s="178"/>
      <c r="DT508" s="178"/>
      <c r="DU508" s="178"/>
      <c r="DV508" s="178"/>
      <c r="DW508" s="178"/>
      <c r="DX508" s="178"/>
      <c r="DY508" s="178"/>
      <c r="DZ508" s="178"/>
      <c r="EA508" s="178"/>
      <c r="EB508" s="178"/>
      <c r="EC508" s="178"/>
      <c r="ED508" s="178"/>
    </row>
    <row r="509" spans="1:134">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c r="CV509" s="178"/>
      <c r="CW509" s="178"/>
      <c r="CX509" s="178"/>
      <c r="CY509" s="178"/>
      <c r="CZ509" s="178"/>
      <c r="DA509" s="178"/>
      <c r="DB509" s="178"/>
      <c r="DC509" s="178"/>
      <c r="DD509" s="178"/>
      <c r="DE509" s="178"/>
      <c r="DF509" s="178"/>
      <c r="DG509" s="178"/>
      <c r="DH509" s="178"/>
      <c r="DI509" s="178"/>
      <c r="DJ509" s="178"/>
      <c r="DK509" s="178"/>
      <c r="DL509" s="178"/>
      <c r="DM509" s="178"/>
      <c r="DN509" s="178"/>
      <c r="DO509" s="178"/>
      <c r="DP509" s="178"/>
      <c r="DQ509" s="178"/>
      <c r="DR509" s="178"/>
      <c r="DS509" s="178"/>
      <c r="DT509" s="178"/>
      <c r="DU509" s="178"/>
      <c r="DV509" s="178"/>
      <c r="DW509" s="178"/>
      <c r="DX509" s="178"/>
      <c r="DY509" s="178"/>
      <c r="DZ509" s="178"/>
      <c r="EA509" s="178"/>
      <c r="EB509" s="178"/>
      <c r="EC509" s="178"/>
      <c r="ED509" s="178"/>
    </row>
    <row r="510" spans="1:134">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c r="CV510" s="178"/>
      <c r="CW510" s="178"/>
      <c r="CX510" s="178"/>
      <c r="CY510" s="178"/>
      <c r="CZ510" s="178"/>
      <c r="DA510" s="178"/>
      <c r="DB510" s="178"/>
      <c r="DC510" s="178"/>
      <c r="DD510" s="178"/>
      <c r="DE510" s="178"/>
      <c r="DF510" s="178"/>
      <c r="DG510" s="178"/>
      <c r="DH510" s="178"/>
      <c r="DI510" s="178"/>
      <c r="DJ510" s="178"/>
      <c r="DK510" s="178"/>
      <c r="DL510" s="178"/>
      <c r="DM510" s="178"/>
      <c r="DN510" s="178"/>
      <c r="DO510" s="178"/>
      <c r="DP510" s="178"/>
      <c r="DQ510" s="178"/>
      <c r="DR510" s="178"/>
      <c r="DS510" s="178"/>
      <c r="DT510" s="178"/>
      <c r="DU510" s="178"/>
      <c r="DV510" s="178"/>
      <c r="DW510" s="178"/>
      <c r="DX510" s="178"/>
      <c r="DY510" s="178"/>
      <c r="DZ510" s="178"/>
      <c r="EA510" s="178"/>
      <c r="EB510" s="178"/>
      <c r="EC510" s="178"/>
      <c r="ED510" s="178"/>
    </row>
    <row r="511" spans="1:134">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c r="CV511" s="178"/>
      <c r="CW511" s="178"/>
      <c r="CX511" s="178"/>
      <c r="CY511" s="178"/>
      <c r="CZ511" s="178"/>
      <c r="DA511" s="178"/>
      <c r="DB511" s="178"/>
      <c r="DC511" s="178"/>
      <c r="DD511" s="178"/>
      <c r="DE511" s="178"/>
      <c r="DF511" s="178"/>
      <c r="DG511" s="178"/>
      <c r="DH511" s="178"/>
      <c r="DI511" s="178"/>
      <c r="DJ511" s="178"/>
      <c r="DK511" s="178"/>
      <c r="DL511" s="178"/>
      <c r="DM511" s="178"/>
      <c r="DN511" s="178"/>
      <c r="DO511" s="178"/>
      <c r="DP511" s="178"/>
      <c r="DQ511" s="178"/>
      <c r="DR511" s="178"/>
      <c r="DS511" s="178"/>
      <c r="DT511" s="178"/>
      <c r="DU511" s="178"/>
      <c r="DV511" s="178"/>
      <c r="DW511" s="178"/>
      <c r="DX511" s="178"/>
      <c r="DY511" s="178"/>
      <c r="DZ511" s="178"/>
      <c r="EA511" s="178"/>
      <c r="EB511" s="178"/>
      <c r="EC511" s="178"/>
      <c r="ED511" s="178"/>
    </row>
    <row r="512" spans="1:134">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c r="CV512" s="178"/>
      <c r="CW512" s="178"/>
      <c r="CX512" s="178"/>
      <c r="CY512" s="178"/>
      <c r="CZ512" s="178"/>
      <c r="DA512" s="178"/>
      <c r="DB512" s="178"/>
      <c r="DC512" s="178"/>
      <c r="DD512" s="178"/>
      <c r="DE512" s="178"/>
      <c r="DF512" s="178"/>
      <c r="DG512" s="178"/>
      <c r="DH512" s="178"/>
      <c r="DI512" s="178"/>
      <c r="DJ512" s="178"/>
      <c r="DK512" s="178"/>
      <c r="DL512" s="178"/>
      <c r="DM512" s="178"/>
      <c r="DN512" s="178"/>
      <c r="DO512" s="178"/>
      <c r="DP512" s="178"/>
      <c r="DQ512" s="178"/>
      <c r="DR512" s="178"/>
      <c r="DS512" s="178"/>
      <c r="DT512" s="178"/>
      <c r="DU512" s="178"/>
      <c r="DV512" s="178"/>
      <c r="DW512" s="178"/>
      <c r="DX512" s="178"/>
      <c r="DY512" s="178"/>
      <c r="DZ512" s="178"/>
      <c r="EA512" s="178"/>
      <c r="EB512" s="178"/>
      <c r="EC512" s="178"/>
      <c r="ED512" s="178"/>
    </row>
    <row r="513" spans="1:134">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c r="CV513" s="178"/>
      <c r="CW513" s="178"/>
      <c r="CX513" s="178"/>
      <c r="CY513" s="178"/>
      <c r="CZ513" s="178"/>
      <c r="DA513" s="178"/>
      <c r="DB513" s="178"/>
      <c r="DC513" s="178"/>
      <c r="DD513" s="178"/>
      <c r="DE513" s="178"/>
      <c r="DF513" s="178"/>
      <c r="DG513" s="178"/>
      <c r="DH513" s="178"/>
      <c r="DI513" s="178"/>
      <c r="DJ513" s="178"/>
      <c r="DK513" s="178"/>
      <c r="DL513" s="178"/>
      <c r="DM513" s="178"/>
      <c r="DN513" s="178"/>
      <c r="DO513" s="178"/>
      <c r="DP513" s="178"/>
      <c r="DQ513" s="178"/>
      <c r="DR513" s="178"/>
      <c r="DS513" s="178"/>
      <c r="DT513" s="178"/>
      <c r="DU513" s="178"/>
      <c r="DV513" s="178"/>
      <c r="DW513" s="178"/>
      <c r="DX513" s="178"/>
      <c r="DY513" s="178"/>
      <c r="DZ513" s="178"/>
      <c r="EA513" s="178"/>
      <c r="EB513" s="178"/>
      <c r="EC513" s="178"/>
      <c r="ED513" s="178"/>
    </row>
    <row r="514" spans="1:134">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c r="CV514" s="178"/>
      <c r="CW514" s="178"/>
      <c r="CX514" s="178"/>
      <c r="CY514" s="178"/>
      <c r="CZ514" s="178"/>
      <c r="DA514" s="178"/>
      <c r="DB514" s="178"/>
      <c r="DC514" s="178"/>
      <c r="DD514" s="178"/>
      <c r="DE514" s="178"/>
      <c r="DF514" s="178"/>
      <c r="DG514" s="178"/>
      <c r="DH514" s="178"/>
      <c r="DI514" s="178"/>
      <c r="DJ514" s="178"/>
      <c r="DK514" s="178"/>
      <c r="DL514" s="178"/>
      <c r="DM514" s="178"/>
      <c r="DN514" s="178"/>
      <c r="DO514" s="178"/>
      <c r="DP514" s="178"/>
      <c r="DQ514" s="178"/>
      <c r="DR514" s="178"/>
      <c r="DS514" s="178"/>
      <c r="DT514" s="178"/>
      <c r="DU514" s="178"/>
      <c r="DV514" s="178"/>
      <c r="DW514" s="178"/>
      <c r="DX514" s="178"/>
      <c r="DY514" s="178"/>
      <c r="DZ514" s="178"/>
      <c r="EA514" s="178"/>
      <c r="EB514" s="178"/>
      <c r="EC514" s="178"/>
      <c r="ED514" s="178"/>
    </row>
    <row r="515" spans="1:134">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c r="CV515" s="178"/>
      <c r="CW515" s="178"/>
      <c r="CX515" s="178"/>
      <c r="CY515" s="178"/>
      <c r="CZ515" s="178"/>
      <c r="DA515" s="178"/>
      <c r="DB515" s="178"/>
      <c r="DC515" s="178"/>
      <c r="DD515" s="178"/>
      <c r="DE515" s="178"/>
      <c r="DF515" s="178"/>
      <c r="DG515" s="178"/>
      <c r="DH515" s="178"/>
      <c r="DI515" s="178"/>
      <c r="DJ515" s="178"/>
      <c r="DK515" s="178"/>
      <c r="DL515" s="178"/>
      <c r="DM515" s="178"/>
      <c r="DN515" s="178"/>
      <c r="DO515" s="178"/>
      <c r="DP515" s="178"/>
      <c r="DQ515" s="178"/>
      <c r="DR515" s="178"/>
      <c r="DS515" s="178"/>
      <c r="DT515" s="178"/>
      <c r="DU515" s="178"/>
      <c r="DV515" s="178"/>
      <c r="DW515" s="178"/>
      <c r="DX515" s="178"/>
      <c r="DY515" s="178"/>
      <c r="DZ515" s="178"/>
      <c r="EA515" s="178"/>
      <c r="EB515" s="178"/>
      <c r="EC515" s="178"/>
      <c r="ED515" s="178"/>
    </row>
    <row r="516" spans="1:134">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c r="AJ516" s="178"/>
      <c r="AK516" s="178"/>
      <c r="AL516" s="178"/>
      <c r="AM516" s="178"/>
      <c r="AN516" s="178"/>
      <c r="AO516" s="178"/>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c r="CV516" s="178"/>
      <c r="CW516" s="178"/>
      <c r="CX516" s="178"/>
      <c r="CY516" s="178"/>
      <c r="CZ516" s="178"/>
      <c r="DA516" s="178"/>
      <c r="DB516" s="178"/>
      <c r="DC516" s="178"/>
      <c r="DD516" s="178"/>
      <c r="DE516" s="178"/>
      <c r="DF516" s="178"/>
      <c r="DG516" s="178"/>
      <c r="DH516" s="178"/>
      <c r="DI516" s="178"/>
      <c r="DJ516" s="178"/>
      <c r="DK516" s="178"/>
      <c r="DL516" s="178"/>
      <c r="DM516" s="178"/>
      <c r="DN516" s="178"/>
      <c r="DO516" s="178"/>
      <c r="DP516" s="178"/>
      <c r="DQ516" s="178"/>
      <c r="DR516" s="178"/>
      <c r="DS516" s="178"/>
      <c r="DT516" s="178"/>
      <c r="DU516" s="178"/>
      <c r="DV516" s="178"/>
      <c r="DW516" s="178"/>
      <c r="DX516" s="178"/>
      <c r="DY516" s="178"/>
      <c r="DZ516" s="178"/>
      <c r="EA516" s="178"/>
      <c r="EB516" s="178"/>
      <c r="EC516" s="178"/>
      <c r="ED516" s="178"/>
    </row>
    <row r="517" spans="1:134">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c r="AJ517" s="178"/>
      <c r="AK517" s="178"/>
      <c r="AL517" s="178"/>
      <c r="AM517" s="178"/>
      <c r="AN517" s="178"/>
      <c r="AO517" s="178"/>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c r="CV517" s="178"/>
      <c r="CW517" s="178"/>
      <c r="CX517" s="178"/>
      <c r="CY517" s="178"/>
      <c r="CZ517" s="178"/>
      <c r="DA517" s="178"/>
      <c r="DB517" s="178"/>
      <c r="DC517" s="178"/>
      <c r="DD517" s="178"/>
      <c r="DE517" s="178"/>
      <c r="DF517" s="178"/>
      <c r="DG517" s="178"/>
      <c r="DH517" s="178"/>
      <c r="DI517" s="178"/>
      <c r="DJ517" s="178"/>
      <c r="DK517" s="178"/>
      <c r="DL517" s="178"/>
      <c r="DM517" s="178"/>
      <c r="DN517" s="178"/>
      <c r="DO517" s="178"/>
      <c r="DP517" s="178"/>
      <c r="DQ517" s="178"/>
      <c r="DR517" s="178"/>
      <c r="DS517" s="178"/>
      <c r="DT517" s="178"/>
      <c r="DU517" s="178"/>
      <c r="DV517" s="178"/>
      <c r="DW517" s="178"/>
      <c r="DX517" s="178"/>
      <c r="DY517" s="178"/>
      <c r="DZ517" s="178"/>
      <c r="EA517" s="178"/>
      <c r="EB517" s="178"/>
      <c r="EC517" s="178"/>
      <c r="ED517" s="178"/>
    </row>
    <row r="518" spans="1:134">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c r="AJ518" s="178"/>
      <c r="AK518" s="178"/>
      <c r="AL518" s="178"/>
      <c r="AM518" s="178"/>
      <c r="AN518" s="178"/>
      <c r="AO518" s="178"/>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c r="CV518" s="178"/>
      <c r="CW518" s="178"/>
      <c r="CX518" s="178"/>
      <c r="CY518" s="178"/>
      <c r="CZ518" s="178"/>
      <c r="DA518" s="178"/>
      <c r="DB518" s="178"/>
      <c r="DC518" s="178"/>
      <c r="DD518" s="178"/>
      <c r="DE518" s="178"/>
      <c r="DF518" s="178"/>
      <c r="DG518" s="178"/>
      <c r="DH518" s="178"/>
      <c r="DI518" s="178"/>
      <c r="DJ518" s="178"/>
      <c r="DK518" s="178"/>
      <c r="DL518" s="178"/>
      <c r="DM518" s="178"/>
      <c r="DN518" s="178"/>
      <c r="DO518" s="178"/>
      <c r="DP518" s="178"/>
      <c r="DQ518" s="178"/>
      <c r="DR518" s="178"/>
      <c r="DS518" s="178"/>
      <c r="DT518" s="178"/>
      <c r="DU518" s="178"/>
      <c r="DV518" s="178"/>
      <c r="DW518" s="178"/>
      <c r="DX518" s="178"/>
      <c r="DY518" s="178"/>
      <c r="DZ518" s="178"/>
      <c r="EA518" s="178"/>
      <c r="EB518" s="178"/>
      <c r="EC518" s="178"/>
      <c r="ED518" s="178"/>
    </row>
    <row r="519" spans="1:134">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c r="AJ519" s="178"/>
      <c r="AK519" s="178"/>
      <c r="AL519" s="178"/>
      <c r="AM519" s="178"/>
      <c r="AN519" s="178"/>
      <c r="AO519" s="178"/>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c r="CV519" s="178"/>
      <c r="CW519" s="178"/>
      <c r="CX519" s="178"/>
      <c r="CY519" s="178"/>
      <c r="CZ519" s="178"/>
      <c r="DA519" s="178"/>
      <c r="DB519" s="178"/>
      <c r="DC519" s="178"/>
      <c r="DD519" s="178"/>
      <c r="DE519" s="178"/>
      <c r="DF519" s="178"/>
      <c r="DG519" s="178"/>
      <c r="DH519" s="178"/>
      <c r="DI519" s="178"/>
      <c r="DJ519" s="178"/>
      <c r="DK519" s="178"/>
      <c r="DL519" s="178"/>
      <c r="DM519" s="178"/>
      <c r="DN519" s="178"/>
      <c r="DO519" s="178"/>
      <c r="DP519" s="178"/>
      <c r="DQ519" s="178"/>
      <c r="DR519" s="178"/>
      <c r="DS519" s="178"/>
      <c r="DT519" s="178"/>
      <c r="DU519" s="178"/>
      <c r="DV519" s="178"/>
      <c r="DW519" s="178"/>
      <c r="DX519" s="178"/>
      <c r="DY519" s="178"/>
      <c r="DZ519" s="178"/>
      <c r="EA519" s="178"/>
      <c r="EB519" s="178"/>
      <c r="EC519" s="178"/>
      <c r="ED519" s="178"/>
    </row>
    <row r="520" spans="1:134">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c r="AJ520" s="178"/>
      <c r="AK520" s="178"/>
      <c r="AL520" s="178"/>
      <c r="AM520" s="178"/>
      <c r="AN520" s="178"/>
      <c r="AO520" s="178"/>
      <c r="AP520" s="178"/>
      <c r="AQ520" s="178"/>
      <c r="AR520" s="178"/>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c r="CV520" s="178"/>
      <c r="CW520" s="178"/>
      <c r="CX520" s="178"/>
      <c r="CY520" s="178"/>
      <c r="CZ520" s="178"/>
      <c r="DA520" s="178"/>
      <c r="DB520" s="178"/>
      <c r="DC520" s="178"/>
      <c r="DD520" s="178"/>
      <c r="DE520" s="178"/>
      <c r="DF520" s="178"/>
      <c r="DG520" s="178"/>
      <c r="DH520" s="178"/>
      <c r="DI520" s="178"/>
      <c r="DJ520" s="178"/>
      <c r="DK520" s="178"/>
      <c r="DL520" s="178"/>
      <c r="DM520" s="178"/>
      <c r="DN520" s="178"/>
      <c r="DO520" s="178"/>
      <c r="DP520" s="178"/>
      <c r="DQ520" s="178"/>
      <c r="DR520" s="178"/>
      <c r="DS520" s="178"/>
      <c r="DT520" s="178"/>
      <c r="DU520" s="178"/>
      <c r="DV520" s="178"/>
      <c r="DW520" s="178"/>
      <c r="DX520" s="178"/>
      <c r="DY520" s="178"/>
      <c r="DZ520" s="178"/>
      <c r="EA520" s="178"/>
      <c r="EB520" s="178"/>
      <c r="EC520" s="178"/>
      <c r="ED520" s="178"/>
    </row>
    <row r="521" spans="1:134">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c r="AJ521" s="178"/>
      <c r="AK521" s="178"/>
      <c r="AL521" s="178"/>
      <c r="AM521" s="178"/>
      <c r="AN521" s="178"/>
      <c r="AO521" s="178"/>
      <c r="AP521" s="178"/>
      <c r="AQ521" s="178"/>
      <c r="AR521" s="178"/>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c r="CV521" s="178"/>
      <c r="CW521" s="178"/>
      <c r="CX521" s="178"/>
      <c r="CY521" s="178"/>
      <c r="CZ521" s="178"/>
      <c r="DA521" s="178"/>
      <c r="DB521" s="178"/>
      <c r="DC521" s="178"/>
      <c r="DD521" s="178"/>
      <c r="DE521" s="178"/>
      <c r="DF521" s="178"/>
      <c r="DG521" s="178"/>
      <c r="DH521" s="178"/>
      <c r="DI521" s="178"/>
      <c r="DJ521" s="178"/>
      <c r="DK521" s="178"/>
      <c r="DL521" s="178"/>
      <c r="DM521" s="178"/>
      <c r="DN521" s="178"/>
      <c r="DO521" s="178"/>
      <c r="DP521" s="178"/>
      <c r="DQ521" s="178"/>
      <c r="DR521" s="178"/>
      <c r="DS521" s="178"/>
      <c r="DT521" s="178"/>
      <c r="DU521" s="178"/>
      <c r="DV521" s="178"/>
      <c r="DW521" s="178"/>
      <c r="DX521" s="178"/>
      <c r="DY521" s="178"/>
      <c r="DZ521" s="178"/>
      <c r="EA521" s="178"/>
      <c r="EB521" s="178"/>
      <c r="EC521" s="178"/>
      <c r="ED521" s="178"/>
    </row>
    <row r="522" spans="1:134">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c r="CV522" s="178"/>
      <c r="CW522" s="178"/>
      <c r="CX522" s="178"/>
      <c r="CY522" s="178"/>
      <c r="CZ522" s="178"/>
      <c r="DA522" s="178"/>
      <c r="DB522" s="178"/>
      <c r="DC522" s="178"/>
      <c r="DD522" s="178"/>
      <c r="DE522" s="178"/>
      <c r="DF522" s="178"/>
      <c r="DG522" s="178"/>
      <c r="DH522" s="178"/>
      <c r="DI522" s="178"/>
      <c r="DJ522" s="178"/>
      <c r="DK522" s="178"/>
      <c r="DL522" s="178"/>
      <c r="DM522" s="178"/>
      <c r="DN522" s="178"/>
      <c r="DO522" s="178"/>
      <c r="DP522" s="178"/>
      <c r="DQ522" s="178"/>
      <c r="DR522" s="178"/>
      <c r="DS522" s="178"/>
      <c r="DT522" s="178"/>
      <c r="DU522" s="178"/>
      <c r="DV522" s="178"/>
      <c r="DW522" s="178"/>
      <c r="DX522" s="178"/>
      <c r="DY522" s="178"/>
      <c r="DZ522" s="178"/>
      <c r="EA522" s="178"/>
      <c r="EB522" s="178"/>
      <c r="EC522" s="178"/>
      <c r="ED522" s="178"/>
    </row>
    <row r="523" spans="1:134">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c r="CV523" s="178"/>
      <c r="CW523" s="178"/>
      <c r="CX523" s="178"/>
      <c r="CY523" s="178"/>
      <c r="CZ523" s="178"/>
      <c r="DA523" s="178"/>
      <c r="DB523" s="178"/>
      <c r="DC523" s="178"/>
      <c r="DD523" s="178"/>
      <c r="DE523" s="178"/>
      <c r="DF523" s="178"/>
      <c r="DG523" s="178"/>
      <c r="DH523" s="178"/>
      <c r="DI523" s="178"/>
      <c r="DJ523" s="178"/>
      <c r="DK523" s="178"/>
      <c r="DL523" s="178"/>
      <c r="DM523" s="178"/>
      <c r="DN523" s="178"/>
      <c r="DO523" s="178"/>
      <c r="DP523" s="178"/>
      <c r="DQ523" s="178"/>
      <c r="DR523" s="178"/>
      <c r="DS523" s="178"/>
      <c r="DT523" s="178"/>
      <c r="DU523" s="178"/>
      <c r="DV523" s="178"/>
      <c r="DW523" s="178"/>
      <c r="DX523" s="178"/>
      <c r="DY523" s="178"/>
      <c r="DZ523" s="178"/>
      <c r="EA523" s="178"/>
      <c r="EB523" s="178"/>
      <c r="EC523" s="178"/>
      <c r="ED523" s="178"/>
    </row>
    <row r="524" spans="1:134">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c r="AJ524" s="178"/>
      <c r="AK524" s="178"/>
      <c r="AL524" s="178"/>
      <c r="AM524" s="178"/>
      <c r="AN524" s="178"/>
      <c r="AO524" s="178"/>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c r="CV524" s="178"/>
      <c r="CW524" s="178"/>
      <c r="CX524" s="178"/>
      <c r="CY524" s="178"/>
      <c r="CZ524" s="178"/>
      <c r="DA524" s="178"/>
      <c r="DB524" s="178"/>
      <c r="DC524" s="178"/>
      <c r="DD524" s="178"/>
      <c r="DE524" s="178"/>
      <c r="DF524" s="178"/>
      <c r="DG524" s="178"/>
      <c r="DH524" s="178"/>
      <c r="DI524" s="178"/>
      <c r="DJ524" s="178"/>
      <c r="DK524" s="178"/>
      <c r="DL524" s="178"/>
      <c r="DM524" s="178"/>
      <c r="DN524" s="178"/>
      <c r="DO524" s="178"/>
      <c r="DP524" s="178"/>
      <c r="DQ524" s="178"/>
      <c r="DR524" s="178"/>
      <c r="DS524" s="178"/>
      <c r="DT524" s="178"/>
      <c r="DU524" s="178"/>
      <c r="DV524" s="178"/>
      <c r="DW524" s="178"/>
      <c r="DX524" s="178"/>
      <c r="DY524" s="178"/>
      <c r="DZ524" s="178"/>
      <c r="EA524" s="178"/>
      <c r="EB524" s="178"/>
      <c r="EC524" s="178"/>
      <c r="ED524" s="178"/>
    </row>
    <row r="525" spans="1:134">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178"/>
      <c r="AL525" s="178"/>
      <c r="AM525" s="178"/>
      <c r="AN525" s="178"/>
      <c r="AO525" s="178"/>
      <c r="AP525" s="178"/>
      <c r="AQ525" s="178"/>
      <c r="AR525" s="178"/>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c r="CV525" s="178"/>
      <c r="CW525" s="178"/>
      <c r="CX525" s="178"/>
      <c r="CY525" s="178"/>
      <c r="CZ525" s="178"/>
      <c r="DA525" s="178"/>
      <c r="DB525" s="178"/>
      <c r="DC525" s="178"/>
      <c r="DD525" s="178"/>
      <c r="DE525" s="178"/>
      <c r="DF525" s="178"/>
      <c r="DG525" s="178"/>
      <c r="DH525" s="178"/>
      <c r="DI525" s="178"/>
      <c r="DJ525" s="178"/>
      <c r="DK525" s="178"/>
      <c r="DL525" s="178"/>
      <c r="DM525" s="178"/>
      <c r="DN525" s="178"/>
      <c r="DO525" s="178"/>
      <c r="DP525" s="178"/>
      <c r="DQ525" s="178"/>
      <c r="DR525" s="178"/>
      <c r="DS525" s="178"/>
      <c r="DT525" s="178"/>
      <c r="DU525" s="178"/>
      <c r="DV525" s="178"/>
      <c r="DW525" s="178"/>
      <c r="DX525" s="178"/>
      <c r="DY525" s="178"/>
      <c r="DZ525" s="178"/>
      <c r="EA525" s="178"/>
      <c r="EB525" s="178"/>
      <c r="EC525" s="178"/>
      <c r="ED525" s="178"/>
    </row>
    <row r="526" spans="1:134">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c r="AJ526" s="178"/>
      <c r="AK526" s="178"/>
      <c r="AL526" s="178"/>
      <c r="AM526" s="178"/>
      <c r="AN526" s="178"/>
      <c r="AO526" s="178"/>
      <c r="AP526" s="178"/>
      <c r="AQ526" s="178"/>
      <c r="AR526" s="178"/>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c r="CV526" s="178"/>
      <c r="CW526" s="178"/>
      <c r="CX526" s="178"/>
      <c r="CY526" s="178"/>
      <c r="CZ526" s="178"/>
      <c r="DA526" s="178"/>
      <c r="DB526" s="178"/>
      <c r="DC526" s="178"/>
      <c r="DD526" s="178"/>
      <c r="DE526" s="178"/>
      <c r="DF526" s="178"/>
      <c r="DG526" s="178"/>
      <c r="DH526" s="178"/>
      <c r="DI526" s="178"/>
      <c r="DJ526" s="178"/>
      <c r="DK526" s="178"/>
      <c r="DL526" s="178"/>
      <c r="DM526" s="178"/>
      <c r="DN526" s="178"/>
      <c r="DO526" s="178"/>
      <c r="DP526" s="178"/>
      <c r="DQ526" s="178"/>
      <c r="DR526" s="178"/>
      <c r="DS526" s="178"/>
      <c r="DT526" s="178"/>
      <c r="DU526" s="178"/>
      <c r="DV526" s="178"/>
      <c r="DW526" s="178"/>
      <c r="DX526" s="178"/>
      <c r="DY526" s="178"/>
      <c r="DZ526" s="178"/>
      <c r="EA526" s="178"/>
      <c r="EB526" s="178"/>
      <c r="EC526" s="178"/>
      <c r="ED526" s="178"/>
    </row>
    <row r="527" spans="1:134">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c r="AJ527" s="178"/>
      <c r="AK527" s="178"/>
      <c r="AL527" s="178"/>
      <c r="AM527" s="178"/>
      <c r="AN527" s="178"/>
      <c r="AO527" s="178"/>
      <c r="AP527" s="178"/>
      <c r="AQ527" s="178"/>
      <c r="AR527" s="178"/>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c r="CV527" s="178"/>
      <c r="CW527" s="178"/>
      <c r="CX527" s="178"/>
      <c r="CY527" s="178"/>
      <c r="CZ527" s="178"/>
      <c r="DA527" s="178"/>
      <c r="DB527" s="178"/>
      <c r="DC527" s="178"/>
      <c r="DD527" s="178"/>
      <c r="DE527" s="178"/>
      <c r="DF527" s="178"/>
      <c r="DG527" s="178"/>
      <c r="DH527" s="178"/>
      <c r="DI527" s="178"/>
      <c r="DJ527" s="178"/>
      <c r="DK527" s="178"/>
      <c r="DL527" s="178"/>
      <c r="DM527" s="178"/>
      <c r="DN527" s="178"/>
      <c r="DO527" s="178"/>
      <c r="DP527" s="178"/>
      <c r="DQ527" s="178"/>
      <c r="DR527" s="178"/>
      <c r="DS527" s="178"/>
      <c r="DT527" s="178"/>
      <c r="DU527" s="178"/>
      <c r="DV527" s="178"/>
      <c r="DW527" s="178"/>
      <c r="DX527" s="178"/>
      <c r="DY527" s="178"/>
      <c r="DZ527" s="178"/>
      <c r="EA527" s="178"/>
      <c r="EB527" s="178"/>
      <c r="EC527" s="178"/>
      <c r="ED527" s="178"/>
    </row>
    <row r="528" spans="1:134">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c r="AJ528" s="178"/>
      <c r="AK528" s="178"/>
      <c r="AL528" s="178"/>
      <c r="AM528" s="178"/>
      <c r="AN528" s="178"/>
      <c r="AO528" s="178"/>
      <c r="AP528" s="178"/>
      <c r="AQ528" s="178"/>
      <c r="AR528" s="178"/>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c r="CV528" s="178"/>
      <c r="CW528" s="178"/>
      <c r="CX528" s="178"/>
      <c r="CY528" s="178"/>
      <c r="CZ528" s="178"/>
      <c r="DA528" s="178"/>
      <c r="DB528" s="178"/>
      <c r="DC528" s="178"/>
      <c r="DD528" s="178"/>
      <c r="DE528" s="178"/>
      <c r="DF528" s="178"/>
      <c r="DG528" s="178"/>
      <c r="DH528" s="178"/>
      <c r="DI528" s="178"/>
      <c r="DJ528" s="178"/>
      <c r="DK528" s="178"/>
      <c r="DL528" s="178"/>
      <c r="DM528" s="178"/>
      <c r="DN528" s="178"/>
      <c r="DO528" s="178"/>
      <c r="DP528" s="178"/>
      <c r="DQ528" s="178"/>
      <c r="DR528" s="178"/>
      <c r="DS528" s="178"/>
      <c r="DT528" s="178"/>
      <c r="DU528" s="178"/>
      <c r="DV528" s="178"/>
      <c r="DW528" s="178"/>
      <c r="DX528" s="178"/>
      <c r="DY528" s="178"/>
      <c r="DZ528" s="178"/>
      <c r="EA528" s="178"/>
      <c r="EB528" s="178"/>
      <c r="EC528" s="178"/>
      <c r="ED528" s="178"/>
    </row>
    <row r="529" spans="1:134">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c r="AJ529" s="178"/>
      <c r="AK529" s="178"/>
      <c r="AL529" s="178"/>
      <c r="AM529" s="178"/>
      <c r="AN529" s="178"/>
      <c r="AO529" s="178"/>
      <c r="AP529" s="178"/>
      <c r="AQ529" s="178"/>
      <c r="AR529" s="178"/>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c r="CV529" s="178"/>
      <c r="CW529" s="178"/>
      <c r="CX529" s="178"/>
      <c r="CY529" s="178"/>
      <c r="CZ529" s="178"/>
      <c r="DA529" s="178"/>
      <c r="DB529" s="178"/>
      <c r="DC529" s="178"/>
      <c r="DD529" s="178"/>
      <c r="DE529" s="178"/>
      <c r="DF529" s="178"/>
      <c r="DG529" s="178"/>
      <c r="DH529" s="178"/>
      <c r="DI529" s="178"/>
      <c r="DJ529" s="178"/>
      <c r="DK529" s="178"/>
      <c r="DL529" s="178"/>
      <c r="DM529" s="178"/>
      <c r="DN529" s="178"/>
      <c r="DO529" s="178"/>
      <c r="DP529" s="178"/>
      <c r="DQ529" s="178"/>
      <c r="DR529" s="178"/>
      <c r="DS529" s="178"/>
      <c r="DT529" s="178"/>
      <c r="DU529" s="178"/>
      <c r="DV529" s="178"/>
      <c r="DW529" s="178"/>
      <c r="DX529" s="178"/>
      <c r="DY529" s="178"/>
      <c r="DZ529" s="178"/>
      <c r="EA529" s="178"/>
      <c r="EB529" s="178"/>
      <c r="EC529" s="178"/>
      <c r="ED529" s="178"/>
    </row>
    <row r="530" spans="1:134">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c r="CV530" s="178"/>
      <c r="CW530" s="178"/>
      <c r="CX530" s="178"/>
      <c r="CY530" s="178"/>
      <c r="CZ530" s="178"/>
      <c r="DA530" s="178"/>
      <c r="DB530" s="178"/>
      <c r="DC530" s="178"/>
      <c r="DD530" s="178"/>
      <c r="DE530" s="178"/>
      <c r="DF530" s="178"/>
      <c r="DG530" s="178"/>
      <c r="DH530" s="178"/>
      <c r="DI530" s="178"/>
      <c r="DJ530" s="178"/>
      <c r="DK530" s="178"/>
      <c r="DL530" s="178"/>
      <c r="DM530" s="178"/>
      <c r="DN530" s="178"/>
      <c r="DO530" s="178"/>
      <c r="DP530" s="178"/>
      <c r="DQ530" s="178"/>
      <c r="DR530" s="178"/>
      <c r="DS530" s="178"/>
      <c r="DT530" s="178"/>
      <c r="DU530" s="178"/>
      <c r="DV530" s="178"/>
      <c r="DW530" s="178"/>
      <c r="DX530" s="178"/>
      <c r="DY530" s="178"/>
      <c r="DZ530" s="178"/>
      <c r="EA530" s="178"/>
      <c r="EB530" s="178"/>
      <c r="EC530" s="178"/>
      <c r="ED530" s="178"/>
    </row>
    <row r="531" spans="1:134">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c r="CV531" s="178"/>
      <c r="CW531" s="178"/>
      <c r="CX531" s="178"/>
      <c r="CY531" s="178"/>
      <c r="CZ531" s="178"/>
      <c r="DA531" s="178"/>
      <c r="DB531" s="178"/>
      <c r="DC531" s="178"/>
      <c r="DD531" s="178"/>
      <c r="DE531" s="178"/>
      <c r="DF531" s="178"/>
      <c r="DG531" s="178"/>
      <c r="DH531" s="178"/>
      <c r="DI531" s="178"/>
      <c r="DJ531" s="178"/>
      <c r="DK531" s="178"/>
      <c r="DL531" s="178"/>
      <c r="DM531" s="178"/>
      <c r="DN531" s="178"/>
      <c r="DO531" s="178"/>
      <c r="DP531" s="178"/>
      <c r="DQ531" s="178"/>
      <c r="DR531" s="178"/>
      <c r="DS531" s="178"/>
      <c r="DT531" s="178"/>
      <c r="DU531" s="178"/>
      <c r="DV531" s="178"/>
      <c r="DW531" s="178"/>
      <c r="DX531" s="178"/>
      <c r="DY531" s="178"/>
      <c r="DZ531" s="178"/>
      <c r="EA531" s="178"/>
      <c r="EB531" s="178"/>
      <c r="EC531" s="178"/>
      <c r="ED531" s="178"/>
    </row>
    <row r="532" spans="1:134">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c r="AJ532" s="178"/>
      <c r="AK532" s="178"/>
      <c r="AL532" s="178"/>
      <c r="AM532" s="178"/>
      <c r="AN532" s="178"/>
      <c r="AO532" s="178"/>
      <c r="AP532" s="178"/>
      <c r="AQ532" s="178"/>
      <c r="AR532" s="178"/>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c r="CV532" s="178"/>
      <c r="CW532" s="178"/>
      <c r="CX532" s="178"/>
      <c r="CY532" s="178"/>
      <c r="CZ532" s="178"/>
      <c r="DA532" s="178"/>
      <c r="DB532" s="178"/>
      <c r="DC532" s="178"/>
      <c r="DD532" s="178"/>
      <c r="DE532" s="178"/>
      <c r="DF532" s="178"/>
      <c r="DG532" s="178"/>
      <c r="DH532" s="178"/>
      <c r="DI532" s="178"/>
      <c r="DJ532" s="178"/>
      <c r="DK532" s="178"/>
      <c r="DL532" s="178"/>
      <c r="DM532" s="178"/>
      <c r="DN532" s="178"/>
      <c r="DO532" s="178"/>
      <c r="DP532" s="178"/>
      <c r="DQ532" s="178"/>
      <c r="DR532" s="178"/>
      <c r="DS532" s="178"/>
      <c r="DT532" s="178"/>
      <c r="DU532" s="178"/>
      <c r="DV532" s="178"/>
      <c r="DW532" s="178"/>
      <c r="DX532" s="178"/>
      <c r="DY532" s="178"/>
      <c r="DZ532" s="178"/>
      <c r="EA532" s="178"/>
      <c r="EB532" s="178"/>
      <c r="EC532" s="178"/>
      <c r="ED532" s="178"/>
    </row>
    <row r="533" spans="1:134">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c r="CV533" s="178"/>
      <c r="CW533" s="178"/>
      <c r="CX533" s="178"/>
      <c r="CY533" s="178"/>
      <c r="CZ533" s="178"/>
      <c r="DA533" s="178"/>
      <c r="DB533" s="178"/>
      <c r="DC533" s="178"/>
      <c r="DD533" s="178"/>
      <c r="DE533" s="178"/>
      <c r="DF533" s="178"/>
      <c r="DG533" s="178"/>
      <c r="DH533" s="178"/>
      <c r="DI533" s="178"/>
      <c r="DJ533" s="178"/>
      <c r="DK533" s="178"/>
      <c r="DL533" s="178"/>
      <c r="DM533" s="178"/>
      <c r="DN533" s="178"/>
      <c r="DO533" s="178"/>
      <c r="DP533" s="178"/>
      <c r="DQ533" s="178"/>
      <c r="DR533" s="178"/>
      <c r="DS533" s="178"/>
      <c r="DT533" s="178"/>
      <c r="DU533" s="178"/>
      <c r="DV533" s="178"/>
      <c r="DW533" s="178"/>
      <c r="DX533" s="178"/>
      <c r="DY533" s="178"/>
      <c r="DZ533" s="178"/>
      <c r="EA533" s="178"/>
      <c r="EB533" s="178"/>
      <c r="EC533" s="178"/>
      <c r="ED533" s="178"/>
    </row>
    <row r="534" spans="1:134">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c r="AJ534" s="178"/>
      <c r="AK534" s="178"/>
      <c r="AL534" s="178"/>
      <c r="AM534" s="178"/>
      <c r="AN534" s="178"/>
      <c r="AO534" s="178"/>
      <c r="AP534" s="178"/>
      <c r="AQ534" s="178"/>
      <c r="AR534" s="178"/>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c r="CV534" s="178"/>
      <c r="CW534" s="178"/>
      <c r="CX534" s="178"/>
      <c r="CY534" s="178"/>
      <c r="CZ534" s="178"/>
      <c r="DA534" s="178"/>
      <c r="DB534" s="178"/>
      <c r="DC534" s="178"/>
      <c r="DD534" s="178"/>
      <c r="DE534" s="178"/>
      <c r="DF534" s="178"/>
      <c r="DG534" s="178"/>
      <c r="DH534" s="178"/>
      <c r="DI534" s="178"/>
      <c r="DJ534" s="178"/>
      <c r="DK534" s="178"/>
      <c r="DL534" s="178"/>
      <c r="DM534" s="178"/>
      <c r="DN534" s="178"/>
      <c r="DO534" s="178"/>
      <c r="DP534" s="178"/>
      <c r="DQ534" s="178"/>
      <c r="DR534" s="178"/>
      <c r="DS534" s="178"/>
      <c r="DT534" s="178"/>
      <c r="DU534" s="178"/>
      <c r="DV534" s="178"/>
      <c r="DW534" s="178"/>
      <c r="DX534" s="178"/>
      <c r="DY534" s="178"/>
      <c r="DZ534" s="178"/>
      <c r="EA534" s="178"/>
      <c r="EB534" s="178"/>
      <c r="EC534" s="178"/>
      <c r="ED534" s="178"/>
    </row>
    <row r="535" spans="1:134">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c r="AJ535" s="178"/>
      <c r="AK535" s="178"/>
      <c r="AL535" s="178"/>
      <c r="AM535" s="178"/>
      <c r="AN535" s="178"/>
      <c r="AO535" s="178"/>
      <c r="AP535" s="178"/>
      <c r="AQ535" s="178"/>
      <c r="AR535" s="178"/>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c r="CV535" s="178"/>
      <c r="CW535" s="178"/>
      <c r="CX535" s="178"/>
      <c r="CY535" s="178"/>
      <c r="CZ535" s="178"/>
      <c r="DA535" s="178"/>
      <c r="DB535" s="178"/>
      <c r="DC535" s="178"/>
      <c r="DD535" s="178"/>
      <c r="DE535" s="178"/>
      <c r="DF535" s="178"/>
      <c r="DG535" s="178"/>
      <c r="DH535" s="178"/>
      <c r="DI535" s="178"/>
      <c r="DJ535" s="178"/>
      <c r="DK535" s="178"/>
      <c r="DL535" s="178"/>
      <c r="DM535" s="178"/>
      <c r="DN535" s="178"/>
      <c r="DO535" s="178"/>
      <c r="DP535" s="178"/>
      <c r="DQ535" s="178"/>
      <c r="DR535" s="178"/>
      <c r="DS535" s="178"/>
      <c r="DT535" s="178"/>
      <c r="DU535" s="178"/>
      <c r="DV535" s="178"/>
      <c r="DW535" s="178"/>
      <c r="DX535" s="178"/>
      <c r="DY535" s="178"/>
      <c r="DZ535" s="178"/>
      <c r="EA535" s="178"/>
      <c r="EB535" s="178"/>
      <c r="EC535" s="178"/>
      <c r="ED535" s="178"/>
    </row>
    <row r="536" spans="1:134">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c r="CV536" s="178"/>
      <c r="CW536" s="178"/>
      <c r="CX536" s="178"/>
      <c r="CY536" s="178"/>
      <c r="CZ536" s="178"/>
      <c r="DA536" s="178"/>
      <c r="DB536" s="178"/>
      <c r="DC536" s="178"/>
      <c r="DD536" s="178"/>
      <c r="DE536" s="178"/>
      <c r="DF536" s="178"/>
      <c r="DG536" s="178"/>
      <c r="DH536" s="178"/>
      <c r="DI536" s="178"/>
      <c r="DJ536" s="178"/>
      <c r="DK536" s="178"/>
      <c r="DL536" s="178"/>
      <c r="DM536" s="178"/>
      <c r="DN536" s="178"/>
      <c r="DO536" s="178"/>
      <c r="DP536" s="178"/>
      <c r="DQ536" s="178"/>
      <c r="DR536" s="178"/>
      <c r="DS536" s="178"/>
      <c r="DT536" s="178"/>
      <c r="DU536" s="178"/>
      <c r="DV536" s="178"/>
      <c r="DW536" s="178"/>
      <c r="DX536" s="178"/>
      <c r="DY536" s="178"/>
      <c r="DZ536" s="178"/>
      <c r="EA536" s="178"/>
      <c r="EB536" s="178"/>
      <c r="EC536" s="178"/>
      <c r="ED536" s="178"/>
    </row>
    <row r="537" spans="1:134">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c r="AJ537" s="178"/>
      <c r="AK537" s="178"/>
      <c r="AL537" s="178"/>
      <c r="AM537" s="178"/>
      <c r="AN537" s="178"/>
      <c r="AO537" s="178"/>
      <c r="AP537" s="178"/>
      <c r="AQ537" s="178"/>
      <c r="AR537" s="178"/>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c r="CV537" s="178"/>
      <c r="CW537" s="178"/>
      <c r="CX537" s="178"/>
      <c r="CY537" s="178"/>
      <c r="CZ537" s="178"/>
      <c r="DA537" s="178"/>
      <c r="DB537" s="178"/>
      <c r="DC537" s="178"/>
      <c r="DD537" s="178"/>
      <c r="DE537" s="178"/>
      <c r="DF537" s="178"/>
      <c r="DG537" s="178"/>
      <c r="DH537" s="178"/>
      <c r="DI537" s="178"/>
      <c r="DJ537" s="178"/>
      <c r="DK537" s="178"/>
      <c r="DL537" s="178"/>
      <c r="DM537" s="178"/>
      <c r="DN537" s="178"/>
      <c r="DO537" s="178"/>
      <c r="DP537" s="178"/>
      <c r="DQ537" s="178"/>
      <c r="DR537" s="178"/>
      <c r="DS537" s="178"/>
      <c r="DT537" s="178"/>
      <c r="DU537" s="178"/>
      <c r="DV537" s="178"/>
      <c r="DW537" s="178"/>
      <c r="DX537" s="178"/>
      <c r="DY537" s="178"/>
      <c r="DZ537" s="178"/>
      <c r="EA537" s="178"/>
      <c r="EB537" s="178"/>
      <c r="EC537" s="178"/>
      <c r="ED537" s="178"/>
    </row>
    <row r="538" spans="1:134">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c r="AJ538" s="178"/>
      <c r="AK538" s="178"/>
      <c r="AL538" s="178"/>
      <c r="AM538" s="178"/>
      <c r="AN538" s="178"/>
      <c r="AO538" s="178"/>
      <c r="AP538" s="178"/>
      <c r="AQ538" s="178"/>
      <c r="AR538" s="178"/>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c r="CV538" s="178"/>
      <c r="CW538" s="178"/>
      <c r="CX538" s="178"/>
      <c r="CY538" s="178"/>
      <c r="CZ538" s="178"/>
      <c r="DA538" s="178"/>
      <c r="DB538" s="178"/>
      <c r="DC538" s="178"/>
      <c r="DD538" s="178"/>
      <c r="DE538" s="178"/>
      <c r="DF538" s="178"/>
      <c r="DG538" s="178"/>
      <c r="DH538" s="178"/>
      <c r="DI538" s="178"/>
      <c r="DJ538" s="178"/>
      <c r="DK538" s="178"/>
      <c r="DL538" s="178"/>
      <c r="DM538" s="178"/>
      <c r="DN538" s="178"/>
      <c r="DO538" s="178"/>
      <c r="DP538" s="178"/>
      <c r="DQ538" s="178"/>
      <c r="DR538" s="178"/>
      <c r="DS538" s="178"/>
      <c r="DT538" s="178"/>
      <c r="DU538" s="178"/>
      <c r="DV538" s="178"/>
      <c r="DW538" s="178"/>
      <c r="DX538" s="178"/>
      <c r="DY538" s="178"/>
      <c r="DZ538" s="178"/>
      <c r="EA538" s="178"/>
      <c r="EB538" s="178"/>
      <c r="EC538" s="178"/>
      <c r="ED538" s="178"/>
    </row>
    <row r="539" spans="1:134">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c r="CV539" s="178"/>
      <c r="CW539" s="178"/>
      <c r="CX539" s="178"/>
      <c r="CY539" s="178"/>
      <c r="CZ539" s="178"/>
      <c r="DA539" s="178"/>
      <c r="DB539" s="178"/>
      <c r="DC539" s="178"/>
      <c r="DD539" s="178"/>
      <c r="DE539" s="178"/>
      <c r="DF539" s="178"/>
      <c r="DG539" s="178"/>
      <c r="DH539" s="178"/>
      <c r="DI539" s="178"/>
      <c r="DJ539" s="178"/>
      <c r="DK539" s="178"/>
      <c r="DL539" s="178"/>
      <c r="DM539" s="178"/>
      <c r="DN539" s="178"/>
      <c r="DO539" s="178"/>
      <c r="DP539" s="178"/>
      <c r="DQ539" s="178"/>
      <c r="DR539" s="178"/>
      <c r="DS539" s="178"/>
      <c r="DT539" s="178"/>
      <c r="DU539" s="178"/>
      <c r="DV539" s="178"/>
      <c r="DW539" s="178"/>
      <c r="DX539" s="178"/>
      <c r="DY539" s="178"/>
      <c r="DZ539" s="178"/>
      <c r="EA539" s="178"/>
      <c r="EB539" s="178"/>
      <c r="EC539" s="178"/>
      <c r="ED539" s="178"/>
    </row>
    <row r="540" spans="1:134">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c r="CV540" s="178"/>
      <c r="CW540" s="178"/>
      <c r="CX540" s="178"/>
      <c r="CY540" s="178"/>
      <c r="CZ540" s="178"/>
      <c r="DA540" s="178"/>
      <c r="DB540" s="178"/>
      <c r="DC540" s="178"/>
      <c r="DD540" s="178"/>
      <c r="DE540" s="178"/>
      <c r="DF540" s="178"/>
      <c r="DG540" s="178"/>
      <c r="DH540" s="178"/>
      <c r="DI540" s="178"/>
      <c r="DJ540" s="178"/>
      <c r="DK540" s="178"/>
      <c r="DL540" s="178"/>
      <c r="DM540" s="178"/>
      <c r="DN540" s="178"/>
      <c r="DO540" s="178"/>
      <c r="DP540" s="178"/>
      <c r="DQ540" s="178"/>
      <c r="DR540" s="178"/>
      <c r="DS540" s="178"/>
      <c r="DT540" s="178"/>
      <c r="DU540" s="178"/>
      <c r="DV540" s="178"/>
      <c r="DW540" s="178"/>
      <c r="DX540" s="178"/>
      <c r="DY540" s="178"/>
      <c r="DZ540" s="178"/>
      <c r="EA540" s="178"/>
      <c r="EB540" s="178"/>
      <c r="EC540" s="178"/>
      <c r="ED540" s="178"/>
    </row>
    <row r="541" spans="1:134">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c r="CV541" s="178"/>
      <c r="CW541" s="178"/>
      <c r="CX541" s="178"/>
      <c r="CY541" s="178"/>
      <c r="CZ541" s="178"/>
      <c r="DA541" s="178"/>
      <c r="DB541" s="178"/>
      <c r="DC541" s="178"/>
      <c r="DD541" s="178"/>
      <c r="DE541" s="178"/>
      <c r="DF541" s="178"/>
      <c r="DG541" s="178"/>
      <c r="DH541" s="178"/>
      <c r="DI541" s="178"/>
      <c r="DJ541" s="178"/>
      <c r="DK541" s="178"/>
      <c r="DL541" s="178"/>
      <c r="DM541" s="178"/>
      <c r="DN541" s="178"/>
      <c r="DO541" s="178"/>
      <c r="DP541" s="178"/>
      <c r="DQ541" s="178"/>
      <c r="DR541" s="178"/>
      <c r="DS541" s="178"/>
      <c r="DT541" s="178"/>
      <c r="DU541" s="178"/>
      <c r="DV541" s="178"/>
      <c r="DW541" s="178"/>
      <c r="DX541" s="178"/>
      <c r="DY541" s="178"/>
      <c r="DZ541" s="178"/>
      <c r="EA541" s="178"/>
      <c r="EB541" s="178"/>
      <c r="EC541" s="178"/>
      <c r="ED541" s="178"/>
    </row>
    <row r="542" spans="1:134">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c r="CV542" s="178"/>
      <c r="CW542" s="178"/>
      <c r="CX542" s="178"/>
      <c r="CY542" s="178"/>
      <c r="CZ542" s="178"/>
      <c r="DA542" s="178"/>
      <c r="DB542" s="178"/>
      <c r="DC542" s="178"/>
      <c r="DD542" s="178"/>
      <c r="DE542" s="178"/>
      <c r="DF542" s="178"/>
      <c r="DG542" s="178"/>
      <c r="DH542" s="178"/>
      <c r="DI542" s="178"/>
      <c r="DJ542" s="178"/>
      <c r="DK542" s="178"/>
      <c r="DL542" s="178"/>
      <c r="DM542" s="178"/>
      <c r="DN542" s="178"/>
      <c r="DO542" s="178"/>
      <c r="DP542" s="178"/>
      <c r="DQ542" s="178"/>
      <c r="DR542" s="178"/>
      <c r="DS542" s="178"/>
      <c r="DT542" s="178"/>
      <c r="DU542" s="178"/>
      <c r="DV542" s="178"/>
      <c r="DW542" s="178"/>
      <c r="DX542" s="178"/>
      <c r="DY542" s="178"/>
      <c r="DZ542" s="178"/>
      <c r="EA542" s="178"/>
      <c r="EB542" s="178"/>
      <c r="EC542" s="178"/>
      <c r="ED542" s="178"/>
    </row>
    <row r="543" spans="1:134">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c r="CV543" s="178"/>
      <c r="CW543" s="178"/>
      <c r="CX543" s="178"/>
      <c r="CY543" s="178"/>
      <c r="CZ543" s="178"/>
      <c r="DA543" s="178"/>
      <c r="DB543" s="178"/>
      <c r="DC543" s="178"/>
      <c r="DD543" s="178"/>
      <c r="DE543" s="178"/>
      <c r="DF543" s="178"/>
      <c r="DG543" s="178"/>
      <c r="DH543" s="178"/>
      <c r="DI543" s="178"/>
      <c r="DJ543" s="178"/>
      <c r="DK543" s="178"/>
      <c r="DL543" s="178"/>
      <c r="DM543" s="178"/>
      <c r="DN543" s="178"/>
      <c r="DO543" s="178"/>
      <c r="DP543" s="178"/>
      <c r="DQ543" s="178"/>
      <c r="DR543" s="178"/>
      <c r="DS543" s="178"/>
      <c r="DT543" s="178"/>
      <c r="DU543" s="178"/>
      <c r="DV543" s="178"/>
      <c r="DW543" s="178"/>
      <c r="DX543" s="178"/>
      <c r="DY543" s="178"/>
      <c r="DZ543" s="178"/>
      <c r="EA543" s="178"/>
      <c r="EB543" s="178"/>
      <c r="EC543" s="178"/>
      <c r="ED543" s="178"/>
    </row>
    <row r="544" spans="1:134">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c r="CV544" s="178"/>
      <c r="CW544" s="178"/>
      <c r="CX544" s="178"/>
      <c r="CY544" s="178"/>
      <c r="CZ544" s="178"/>
      <c r="DA544" s="178"/>
      <c r="DB544" s="178"/>
      <c r="DC544" s="178"/>
      <c r="DD544" s="178"/>
      <c r="DE544" s="178"/>
      <c r="DF544" s="178"/>
      <c r="DG544" s="178"/>
      <c r="DH544" s="178"/>
      <c r="DI544" s="178"/>
      <c r="DJ544" s="178"/>
      <c r="DK544" s="178"/>
      <c r="DL544" s="178"/>
      <c r="DM544" s="178"/>
      <c r="DN544" s="178"/>
      <c r="DO544" s="178"/>
      <c r="DP544" s="178"/>
      <c r="DQ544" s="178"/>
      <c r="DR544" s="178"/>
      <c r="DS544" s="178"/>
      <c r="DT544" s="178"/>
      <c r="DU544" s="178"/>
      <c r="DV544" s="178"/>
      <c r="DW544" s="178"/>
      <c r="DX544" s="178"/>
      <c r="DY544" s="178"/>
      <c r="DZ544" s="178"/>
      <c r="EA544" s="178"/>
      <c r="EB544" s="178"/>
      <c r="EC544" s="178"/>
      <c r="ED544" s="178"/>
    </row>
    <row r="545" spans="1:134">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DC545" s="178"/>
      <c r="DD545" s="178"/>
      <c r="DE545" s="178"/>
      <c r="DF545" s="178"/>
      <c r="DG545" s="178"/>
      <c r="DH545" s="178"/>
      <c r="DI545" s="178"/>
      <c r="DJ545" s="178"/>
      <c r="DK545" s="178"/>
      <c r="DL545" s="178"/>
      <c r="DM545" s="178"/>
      <c r="DN545" s="178"/>
      <c r="DO545" s="178"/>
      <c r="DP545" s="178"/>
      <c r="DQ545" s="178"/>
      <c r="DR545" s="178"/>
      <c r="DS545" s="178"/>
      <c r="DT545" s="178"/>
      <c r="DU545" s="178"/>
      <c r="DV545" s="178"/>
      <c r="DW545" s="178"/>
      <c r="DX545" s="178"/>
      <c r="DY545" s="178"/>
      <c r="DZ545" s="178"/>
      <c r="EA545" s="178"/>
      <c r="EB545" s="178"/>
      <c r="EC545" s="178"/>
      <c r="ED545" s="178"/>
    </row>
    <row r="546" spans="1:134">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c r="CV546" s="178"/>
      <c r="CW546" s="178"/>
      <c r="CX546" s="178"/>
      <c r="CY546" s="178"/>
      <c r="CZ546" s="178"/>
      <c r="DA546" s="178"/>
      <c r="DB546" s="178"/>
      <c r="DC546" s="178"/>
      <c r="DD546" s="178"/>
      <c r="DE546" s="178"/>
      <c r="DF546" s="178"/>
      <c r="DG546" s="178"/>
      <c r="DH546" s="178"/>
      <c r="DI546" s="178"/>
      <c r="DJ546" s="178"/>
      <c r="DK546" s="178"/>
      <c r="DL546" s="178"/>
      <c r="DM546" s="178"/>
      <c r="DN546" s="178"/>
      <c r="DO546" s="178"/>
      <c r="DP546" s="178"/>
      <c r="DQ546" s="178"/>
      <c r="DR546" s="178"/>
      <c r="DS546" s="178"/>
      <c r="DT546" s="178"/>
      <c r="DU546" s="178"/>
      <c r="DV546" s="178"/>
      <c r="DW546" s="178"/>
      <c r="DX546" s="178"/>
      <c r="DY546" s="178"/>
      <c r="DZ546" s="178"/>
      <c r="EA546" s="178"/>
      <c r="EB546" s="178"/>
      <c r="EC546" s="178"/>
      <c r="ED546" s="178"/>
    </row>
    <row r="547" spans="1:134">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c r="CV547" s="178"/>
      <c r="CW547" s="178"/>
      <c r="CX547" s="178"/>
      <c r="CY547" s="178"/>
      <c r="CZ547" s="178"/>
      <c r="DA547" s="178"/>
      <c r="DB547" s="178"/>
      <c r="DC547" s="178"/>
      <c r="DD547" s="178"/>
      <c r="DE547" s="178"/>
      <c r="DF547" s="178"/>
      <c r="DG547" s="178"/>
      <c r="DH547" s="178"/>
      <c r="DI547" s="178"/>
      <c r="DJ547" s="178"/>
      <c r="DK547" s="178"/>
      <c r="DL547" s="178"/>
      <c r="DM547" s="178"/>
      <c r="DN547" s="178"/>
      <c r="DO547" s="178"/>
      <c r="DP547" s="178"/>
      <c r="DQ547" s="178"/>
      <c r="DR547" s="178"/>
      <c r="DS547" s="178"/>
      <c r="DT547" s="178"/>
      <c r="DU547" s="178"/>
      <c r="DV547" s="178"/>
      <c r="DW547" s="178"/>
      <c r="DX547" s="178"/>
      <c r="DY547" s="178"/>
      <c r="DZ547" s="178"/>
      <c r="EA547" s="178"/>
      <c r="EB547" s="178"/>
      <c r="EC547" s="178"/>
      <c r="ED547" s="178"/>
    </row>
    <row r="548" spans="1:134">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c r="CV548" s="178"/>
      <c r="CW548" s="178"/>
      <c r="CX548" s="178"/>
      <c r="CY548" s="178"/>
      <c r="CZ548" s="178"/>
      <c r="DA548" s="178"/>
      <c r="DB548" s="178"/>
      <c r="DC548" s="178"/>
      <c r="DD548" s="178"/>
      <c r="DE548" s="178"/>
      <c r="DF548" s="178"/>
      <c r="DG548" s="178"/>
      <c r="DH548" s="178"/>
      <c r="DI548" s="178"/>
      <c r="DJ548" s="178"/>
      <c r="DK548" s="178"/>
      <c r="DL548" s="178"/>
      <c r="DM548" s="178"/>
      <c r="DN548" s="178"/>
      <c r="DO548" s="178"/>
      <c r="DP548" s="178"/>
      <c r="DQ548" s="178"/>
      <c r="DR548" s="178"/>
      <c r="DS548" s="178"/>
      <c r="DT548" s="178"/>
      <c r="DU548" s="178"/>
      <c r="DV548" s="178"/>
      <c r="DW548" s="178"/>
      <c r="DX548" s="178"/>
      <c r="DY548" s="178"/>
      <c r="DZ548" s="178"/>
      <c r="EA548" s="178"/>
      <c r="EB548" s="178"/>
      <c r="EC548" s="178"/>
      <c r="ED548" s="178"/>
    </row>
    <row r="549" spans="1:134">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c r="CV549" s="178"/>
      <c r="CW549" s="178"/>
      <c r="CX549" s="178"/>
      <c r="CY549" s="178"/>
      <c r="CZ549" s="178"/>
      <c r="DA549" s="178"/>
      <c r="DB549" s="178"/>
      <c r="DC549" s="178"/>
      <c r="DD549" s="178"/>
      <c r="DE549" s="178"/>
      <c r="DF549" s="178"/>
      <c r="DG549" s="178"/>
      <c r="DH549" s="178"/>
      <c r="DI549" s="178"/>
      <c r="DJ549" s="178"/>
      <c r="DK549" s="178"/>
      <c r="DL549" s="178"/>
      <c r="DM549" s="178"/>
      <c r="DN549" s="178"/>
      <c r="DO549" s="178"/>
      <c r="DP549" s="178"/>
      <c r="DQ549" s="178"/>
      <c r="DR549" s="178"/>
      <c r="DS549" s="178"/>
      <c r="DT549" s="178"/>
      <c r="DU549" s="178"/>
      <c r="DV549" s="178"/>
      <c r="DW549" s="178"/>
      <c r="DX549" s="178"/>
      <c r="DY549" s="178"/>
      <c r="DZ549" s="178"/>
      <c r="EA549" s="178"/>
      <c r="EB549" s="178"/>
      <c r="EC549" s="178"/>
      <c r="ED549" s="178"/>
    </row>
    <row r="550" spans="1:134">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c r="CV550" s="178"/>
      <c r="CW550" s="178"/>
      <c r="CX550" s="178"/>
      <c r="CY550" s="178"/>
      <c r="CZ550" s="178"/>
      <c r="DA550" s="178"/>
      <c r="DB550" s="178"/>
      <c r="DC550" s="178"/>
      <c r="DD550" s="178"/>
      <c r="DE550" s="178"/>
      <c r="DF550" s="178"/>
      <c r="DG550" s="178"/>
      <c r="DH550" s="178"/>
      <c r="DI550" s="178"/>
      <c r="DJ550" s="178"/>
      <c r="DK550" s="178"/>
      <c r="DL550" s="178"/>
      <c r="DM550" s="178"/>
      <c r="DN550" s="178"/>
      <c r="DO550" s="178"/>
      <c r="DP550" s="178"/>
      <c r="DQ550" s="178"/>
      <c r="DR550" s="178"/>
      <c r="DS550" s="178"/>
      <c r="DT550" s="178"/>
      <c r="DU550" s="178"/>
      <c r="DV550" s="178"/>
      <c r="DW550" s="178"/>
      <c r="DX550" s="178"/>
      <c r="DY550" s="178"/>
      <c r="DZ550" s="178"/>
      <c r="EA550" s="178"/>
      <c r="EB550" s="178"/>
      <c r="EC550" s="178"/>
      <c r="ED550" s="178"/>
    </row>
    <row r="551" spans="1:134">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c r="CV551" s="178"/>
      <c r="CW551" s="178"/>
      <c r="CX551" s="178"/>
      <c r="CY551" s="178"/>
      <c r="CZ551" s="178"/>
      <c r="DA551" s="178"/>
      <c r="DB551" s="178"/>
      <c r="DC551" s="178"/>
      <c r="DD551" s="178"/>
      <c r="DE551" s="178"/>
      <c r="DF551" s="178"/>
      <c r="DG551" s="178"/>
      <c r="DH551" s="178"/>
      <c r="DI551" s="178"/>
      <c r="DJ551" s="178"/>
      <c r="DK551" s="178"/>
      <c r="DL551" s="178"/>
      <c r="DM551" s="178"/>
      <c r="DN551" s="178"/>
      <c r="DO551" s="178"/>
      <c r="DP551" s="178"/>
      <c r="DQ551" s="178"/>
      <c r="DR551" s="178"/>
      <c r="DS551" s="178"/>
      <c r="DT551" s="178"/>
      <c r="DU551" s="178"/>
      <c r="DV551" s="178"/>
      <c r="DW551" s="178"/>
      <c r="DX551" s="178"/>
      <c r="DY551" s="178"/>
      <c r="DZ551" s="178"/>
      <c r="EA551" s="178"/>
      <c r="EB551" s="178"/>
      <c r="EC551" s="178"/>
      <c r="ED551" s="178"/>
    </row>
    <row r="552" spans="1:134">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c r="CV552" s="178"/>
      <c r="CW552" s="178"/>
      <c r="CX552" s="178"/>
      <c r="CY552" s="178"/>
      <c r="CZ552" s="178"/>
      <c r="DA552" s="178"/>
      <c r="DB552" s="178"/>
      <c r="DC552" s="178"/>
      <c r="DD552" s="178"/>
      <c r="DE552" s="178"/>
      <c r="DF552" s="178"/>
      <c r="DG552" s="178"/>
      <c r="DH552" s="178"/>
      <c r="DI552" s="178"/>
      <c r="DJ552" s="178"/>
      <c r="DK552" s="178"/>
      <c r="DL552" s="178"/>
      <c r="DM552" s="178"/>
      <c r="DN552" s="178"/>
      <c r="DO552" s="178"/>
      <c r="DP552" s="178"/>
      <c r="DQ552" s="178"/>
      <c r="DR552" s="178"/>
      <c r="DS552" s="178"/>
      <c r="DT552" s="178"/>
      <c r="DU552" s="178"/>
      <c r="DV552" s="178"/>
      <c r="DW552" s="178"/>
      <c r="DX552" s="178"/>
      <c r="DY552" s="178"/>
      <c r="DZ552" s="178"/>
      <c r="EA552" s="178"/>
      <c r="EB552" s="178"/>
      <c r="EC552" s="178"/>
      <c r="ED552" s="178"/>
    </row>
    <row r="553" spans="1:134">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c r="CV553" s="178"/>
      <c r="CW553" s="178"/>
      <c r="CX553" s="178"/>
      <c r="CY553" s="178"/>
      <c r="CZ553" s="178"/>
      <c r="DA553" s="178"/>
      <c r="DB553" s="178"/>
      <c r="DC553" s="178"/>
      <c r="DD553" s="178"/>
      <c r="DE553" s="178"/>
      <c r="DF553" s="178"/>
      <c r="DG553" s="178"/>
      <c r="DH553" s="178"/>
      <c r="DI553" s="178"/>
      <c r="DJ553" s="178"/>
      <c r="DK553" s="178"/>
      <c r="DL553" s="178"/>
      <c r="DM553" s="178"/>
      <c r="DN553" s="178"/>
      <c r="DO553" s="178"/>
      <c r="DP553" s="178"/>
      <c r="DQ553" s="178"/>
      <c r="DR553" s="178"/>
      <c r="DS553" s="178"/>
      <c r="DT553" s="178"/>
      <c r="DU553" s="178"/>
      <c r="DV553" s="178"/>
      <c r="DW553" s="178"/>
      <c r="DX553" s="178"/>
      <c r="DY553" s="178"/>
      <c r="DZ553" s="178"/>
      <c r="EA553" s="178"/>
      <c r="EB553" s="178"/>
      <c r="EC553" s="178"/>
      <c r="ED553" s="178"/>
    </row>
    <row r="554" spans="1:134">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c r="CV554" s="178"/>
      <c r="CW554" s="178"/>
      <c r="CX554" s="178"/>
      <c r="CY554" s="178"/>
      <c r="CZ554" s="178"/>
      <c r="DA554" s="178"/>
      <c r="DB554" s="178"/>
      <c r="DC554" s="178"/>
      <c r="DD554" s="178"/>
      <c r="DE554" s="178"/>
      <c r="DF554" s="178"/>
      <c r="DG554" s="178"/>
      <c r="DH554" s="178"/>
      <c r="DI554" s="178"/>
      <c r="DJ554" s="178"/>
      <c r="DK554" s="178"/>
      <c r="DL554" s="178"/>
      <c r="DM554" s="178"/>
      <c r="DN554" s="178"/>
      <c r="DO554" s="178"/>
      <c r="DP554" s="178"/>
      <c r="DQ554" s="178"/>
      <c r="DR554" s="178"/>
      <c r="DS554" s="178"/>
      <c r="DT554" s="178"/>
      <c r="DU554" s="178"/>
      <c r="DV554" s="178"/>
      <c r="DW554" s="178"/>
      <c r="DX554" s="178"/>
      <c r="DY554" s="178"/>
      <c r="DZ554" s="178"/>
      <c r="EA554" s="178"/>
      <c r="EB554" s="178"/>
      <c r="EC554" s="178"/>
      <c r="ED554" s="178"/>
    </row>
    <row r="555" spans="1:134">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c r="CV555" s="178"/>
      <c r="CW555" s="178"/>
      <c r="CX555" s="178"/>
      <c r="CY555" s="178"/>
      <c r="CZ555" s="178"/>
      <c r="DA555" s="178"/>
      <c r="DB555" s="178"/>
      <c r="DC555" s="178"/>
      <c r="DD555" s="178"/>
      <c r="DE555" s="178"/>
      <c r="DF555" s="178"/>
      <c r="DG555" s="178"/>
      <c r="DH555" s="178"/>
      <c r="DI555" s="178"/>
      <c r="DJ555" s="178"/>
      <c r="DK555" s="178"/>
      <c r="DL555" s="178"/>
      <c r="DM555" s="178"/>
      <c r="DN555" s="178"/>
      <c r="DO555" s="178"/>
      <c r="DP555" s="178"/>
      <c r="DQ555" s="178"/>
      <c r="DR555" s="178"/>
      <c r="DS555" s="178"/>
      <c r="DT555" s="178"/>
      <c r="DU555" s="178"/>
      <c r="DV555" s="178"/>
      <c r="DW555" s="178"/>
      <c r="DX555" s="178"/>
      <c r="DY555" s="178"/>
      <c r="DZ555" s="178"/>
      <c r="EA555" s="178"/>
      <c r="EB555" s="178"/>
      <c r="EC555" s="178"/>
      <c r="ED555" s="178"/>
    </row>
    <row r="556" spans="1:134">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c r="CV556" s="178"/>
      <c r="CW556" s="178"/>
      <c r="CX556" s="178"/>
      <c r="CY556" s="178"/>
      <c r="CZ556" s="178"/>
      <c r="DA556" s="178"/>
      <c r="DB556" s="178"/>
      <c r="DC556" s="178"/>
      <c r="DD556" s="178"/>
      <c r="DE556" s="178"/>
      <c r="DF556" s="178"/>
      <c r="DG556" s="178"/>
      <c r="DH556" s="178"/>
      <c r="DI556" s="178"/>
      <c r="DJ556" s="178"/>
      <c r="DK556" s="178"/>
      <c r="DL556" s="178"/>
      <c r="DM556" s="178"/>
      <c r="DN556" s="178"/>
      <c r="DO556" s="178"/>
      <c r="DP556" s="178"/>
      <c r="DQ556" s="178"/>
      <c r="DR556" s="178"/>
      <c r="DS556" s="178"/>
      <c r="DT556" s="178"/>
      <c r="DU556" s="178"/>
      <c r="DV556" s="178"/>
      <c r="DW556" s="178"/>
      <c r="DX556" s="178"/>
      <c r="DY556" s="178"/>
      <c r="DZ556" s="178"/>
      <c r="EA556" s="178"/>
      <c r="EB556" s="178"/>
      <c r="EC556" s="178"/>
      <c r="ED556" s="178"/>
    </row>
    <row r="557" spans="1:134">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c r="CV557" s="178"/>
      <c r="CW557" s="178"/>
      <c r="CX557" s="178"/>
      <c r="CY557" s="178"/>
      <c r="CZ557" s="178"/>
      <c r="DA557" s="178"/>
      <c r="DB557" s="178"/>
      <c r="DC557" s="178"/>
      <c r="DD557" s="178"/>
      <c r="DE557" s="178"/>
      <c r="DF557" s="178"/>
      <c r="DG557" s="178"/>
      <c r="DH557" s="178"/>
      <c r="DI557" s="178"/>
      <c r="DJ557" s="178"/>
      <c r="DK557" s="178"/>
      <c r="DL557" s="178"/>
      <c r="DM557" s="178"/>
      <c r="DN557" s="178"/>
      <c r="DO557" s="178"/>
      <c r="DP557" s="178"/>
      <c r="DQ557" s="178"/>
      <c r="DR557" s="178"/>
      <c r="DS557" s="178"/>
      <c r="DT557" s="178"/>
      <c r="DU557" s="178"/>
      <c r="DV557" s="178"/>
      <c r="DW557" s="178"/>
      <c r="DX557" s="178"/>
      <c r="DY557" s="178"/>
      <c r="DZ557" s="178"/>
      <c r="EA557" s="178"/>
      <c r="EB557" s="178"/>
      <c r="EC557" s="178"/>
      <c r="ED557" s="178"/>
    </row>
    <row r="558" spans="1:134">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c r="CV558" s="178"/>
      <c r="CW558" s="178"/>
      <c r="CX558" s="178"/>
      <c r="CY558" s="178"/>
      <c r="CZ558" s="178"/>
      <c r="DA558" s="178"/>
      <c r="DB558" s="178"/>
      <c r="DC558" s="178"/>
      <c r="DD558" s="178"/>
      <c r="DE558" s="178"/>
      <c r="DF558" s="178"/>
      <c r="DG558" s="178"/>
      <c r="DH558" s="178"/>
      <c r="DI558" s="178"/>
      <c r="DJ558" s="178"/>
      <c r="DK558" s="178"/>
      <c r="DL558" s="178"/>
      <c r="DM558" s="178"/>
      <c r="DN558" s="178"/>
      <c r="DO558" s="178"/>
      <c r="DP558" s="178"/>
      <c r="DQ558" s="178"/>
      <c r="DR558" s="178"/>
      <c r="DS558" s="178"/>
      <c r="DT558" s="178"/>
      <c r="DU558" s="178"/>
      <c r="DV558" s="178"/>
      <c r="DW558" s="178"/>
      <c r="DX558" s="178"/>
      <c r="DY558" s="178"/>
      <c r="DZ558" s="178"/>
      <c r="EA558" s="178"/>
      <c r="EB558" s="178"/>
      <c r="EC558" s="178"/>
      <c r="ED558" s="178"/>
    </row>
    <row r="559" spans="1:134">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c r="CV559" s="178"/>
      <c r="CW559" s="178"/>
      <c r="CX559" s="178"/>
      <c r="CY559" s="178"/>
      <c r="CZ559" s="178"/>
      <c r="DA559" s="178"/>
      <c r="DB559" s="178"/>
      <c r="DC559" s="178"/>
      <c r="DD559" s="178"/>
      <c r="DE559" s="178"/>
      <c r="DF559" s="178"/>
      <c r="DG559" s="178"/>
      <c r="DH559" s="178"/>
      <c r="DI559" s="178"/>
      <c r="DJ559" s="178"/>
      <c r="DK559" s="178"/>
      <c r="DL559" s="178"/>
      <c r="DM559" s="178"/>
      <c r="DN559" s="178"/>
      <c r="DO559" s="178"/>
      <c r="DP559" s="178"/>
      <c r="DQ559" s="178"/>
      <c r="DR559" s="178"/>
      <c r="DS559" s="178"/>
      <c r="DT559" s="178"/>
      <c r="DU559" s="178"/>
      <c r="DV559" s="178"/>
      <c r="DW559" s="178"/>
      <c r="DX559" s="178"/>
      <c r="DY559" s="178"/>
      <c r="DZ559" s="178"/>
      <c r="EA559" s="178"/>
      <c r="EB559" s="178"/>
      <c r="EC559" s="178"/>
      <c r="ED559" s="178"/>
    </row>
    <row r="560" spans="1:134">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c r="CV560" s="178"/>
      <c r="CW560" s="178"/>
      <c r="CX560" s="178"/>
      <c r="CY560" s="178"/>
      <c r="CZ560" s="178"/>
      <c r="DA560" s="178"/>
      <c r="DB560" s="178"/>
      <c r="DC560" s="178"/>
      <c r="DD560" s="178"/>
      <c r="DE560" s="178"/>
      <c r="DF560" s="178"/>
      <c r="DG560" s="178"/>
      <c r="DH560" s="178"/>
      <c r="DI560" s="178"/>
      <c r="DJ560" s="178"/>
      <c r="DK560" s="178"/>
      <c r="DL560" s="178"/>
      <c r="DM560" s="178"/>
      <c r="DN560" s="178"/>
      <c r="DO560" s="178"/>
      <c r="DP560" s="178"/>
      <c r="DQ560" s="178"/>
      <c r="DR560" s="178"/>
      <c r="DS560" s="178"/>
      <c r="DT560" s="178"/>
      <c r="DU560" s="178"/>
      <c r="DV560" s="178"/>
      <c r="DW560" s="178"/>
      <c r="DX560" s="178"/>
      <c r="DY560" s="178"/>
      <c r="DZ560" s="178"/>
      <c r="EA560" s="178"/>
      <c r="EB560" s="178"/>
      <c r="EC560" s="178"/>
      <c r="ED560" s="178"/>
    </row>
    <row r="561" spans="1:134">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c r="CV561" s="178"/>
      <c r="CW561" s="178"/>
      <c r="CX561" s="178"/>
      <c r="CY561" s="178"/>
      <c r="CZ561" s="178"/>
      <c r="DA561" s="178"/>
      <c r="DB561" s="178"/>
      <c r="DC561" s="178"/>
      <c r="DD561" s="178"/>
      <c r="DE561" s="178"/>
      <c r="DF561" s="178"/>
      <c r="DG561" s="178"/>
      <c r="DH561" s="178"/>
      <c r="DI561" s="178"/>
      <c r="DJ561" s="178"/>
      <c r="DK561" s="178"/>
      <c r="DL561" s="178"/>
      <c r="DM561" s="178"/>
      <c r="DN561" s="178"/>
      <c r="DO561" s="178"/>
      <c r="DP561" s="178"/>
      <c r="DQ561" s="178"/>
      <c r="DR561" s="178"/>
      <c r="DS561" s="178"/>
      <c r="DT561" s="178"/>
      <c r="DU561" s="178"/>
      <c r="DV561" s="178"/>
      <c r="DW561" s="178"/>
      <c r="DX561" s="178"/>
      <c r="DY561" s="178"/>
      <c r="DZ561" s="178"/>
      <c r="EA561" s="178"/>
      <c r="EB561" s="178"/>
      <c r="EC561" s="178"/>
      <c r="ED561" s="178"/>
    </row>
    <row r="562" spans="1:134">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c r="CV562" s="178"/>
      <c r="CW562" s="178"/>
      <c r="CX562" s="178"/>
      <c r="CY562" s="178"/>
      <c r="CZ562" s="178"/>
      <c r="DA562" s="178"/>
      <c r="DB562" s="178"/>
      <c r="DC562" s="178"/>
      <c r="DD562" s="178"/>
      <c r="DE562" s="178"/>
      <c r="DF562" s="178"/>
      <c r="DG562" s="178"/>
      <c r="DH562" s="178"/>
      <c r="DI562" s="178"/>
      <c r="DJ562" s="178"/>
      <c r="DK562" s="178"/>
      <c r="DL562" s="178"/>
      <c r="DM562" s="178"/>
      <c r="DN562" s="178"/>
      <c r="DO562" s="178"/>
      <c r="DP562" s="178"/>
      <c r="DQ562" s="178"/>
      <c r="DR562" s="178"/>
      <c r="DS562" s="178"/>
      <c r="DT562" s="178"/>
      <c r="DU562" s="178"/>
      <c r="DV562" s="178"/>
      <c r="DW562" s="178"/>
      <c r="DX562" s="178"/>
      <c r="DY562" s="178"/>
      <c r="DZ562" s="178"/>
      <c r="EA562" s="178"/>
      <c r="EB562" s="178"/>
      <c r="EC562" s="178"/>
      <c r="ED562" s="178"/>
    </row>
    <row r="563" spans="1:134">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8"/>
      <c r="CY563" s="178"/>
      <c r="CZ563" s="178"/>
      <c r="DA563" s="178"/>
      <c r="DB563" s="178"/>
      <c r="DC563" s="178"/>
      <c r="DD563" s="178"/>
      <c r="DE563" s="178"/>
      <c r="DF563" s="178"/>
      <c r="DG563" s="178"/>
      <c r="DH563" s="178"/>
      <c r="DI563" s="178"/>
      <c r="DJ563" s="178"/>
      <c r="DK563" s="178"/>
      <c r="DL563" s="178"/>
      <c r="DM563" s="178"/>
      <c r="DN563" s="178"/>
      <c r="DO563" s="178"/>
      <c r="DP563" s="178"/>
      <c r="DQ563" s="178"/>
      <c r="DR563" s="178"/>
      <c r="DS563" s="178"/>
      <c r="DT563" s="178"/>
      <c r="DU563" s="178"/>
      <c r="DV563" s="178"/>
      <c r="DW563" s="178"/>
      <c r="DX563" s="178"/>
      <c r="DY563" s="178"/>
      <c r="DZ563" s="178"/>
      <c r="EA563" s="178"/>
      <c r="EB563" s="178"/>
      <c r="EC563" s="178"/>
      <c r="ED563" s="178"/>
    </row>
    <row r="564" spans="1:134">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c r="CV564" s="178"/>
      <c r="CW564" s="178"/>
      <c r="CX564" s="178"/>
      <c r="CY564" s="178"/>
      <c r="CZ564" s="178"/>
      <c r="DA564" s="178"/>
      <c r="DB564" s="178"/>
      <c r="DC564" s="178"/>
      <c r="DD564" s="178"/>
      <c r="DE564" s="178"/>
      <c r="DF564" s="178"/>
      <c r="DG564" s="178"/>
      <c r="DH564" s="178"/>
      <c r="DI564" s="178"/>
      <c r="DJ564" s="178"/>
      <c r="DK564" s="178"/>
      <c r="DL564" s="178"/>
      <c r="DM564" s="178"/>
      <c r="DN564" s="178"/>
      <c r="DO564" s="178"/>
      <c r="DP564" s="178"/>
      <c r="DQ564" s="178"/>
      <c r="DR564" s="178"/>
      <c r="DS564" s="178"/>
      <c r="DT564" s="178"/>
      <c r="DU564" s="178"/>
      <c r="DV564" s="178"/>
      <c r="DW564" s="178"/>
      <c r="DX564" s="178"/>
      <c r="DY564" s="178"/>
      <c r="DZ564" s="178"/>
      <c r="EA564" s="178"/>
      <c r="EB564" s="178"/>
      <c r="EC564" s="178"/>
      <c r="ED564" s="178"/>
    </row>
    <row r="565" spans="1:134">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c r="CV565" s="178"/>
      <c r="CW565" s="178"/>
      <c r="CX565" s="178"/>
      <c r="CY565" s="178"/>
      <c r="CZ565" s="178"/>
      <c r="DA565" s="178"/>
      <c r="DB565" s="178"/>
      <c r="DC565" s="178"/>
      <c r="DD565" s="178"/>
      <c r="DE565" s="178"/>
      <c r="DF565" s="178"/>
      <c r="DG565" s="178"/>
      <c r="DH565" s="178"/>
      <c r="DI565" s="178"/>
      <c r="DJ565" s="178"/>
      <c r="DK565" s="178"/>
      <c r="DL565" s="178"/>
      <c r="DM565" s="178"/>
      <c r="DN565" s="178"/>
      <c r="DO565" s="178"/>
      <c r="DP565" s="178"/>
      <c r="DQ565" s="178"/>
      <c r="DR565" s="178"/>
      <c r="DS565" s="178"/>
      <c r="DT565" s="178"/>
      <c r="DU565" s="178"/>
      <c r="DV565" s="178"/>
      <c r="DW565" s="178"/>
      <c r="DX565" s="178"/>
      <c r="DY565" s="178"/>
      <c r="DZ565" s="178"/>
      <c r="EA565" s="178"/>
      <c r="EB565" s="178"/>
      <c r="EC565" s="178"/>
      <c r="ED565" s="178"/>
    </row>
    <row r="566" spans="1:134">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c r="CV566" s="178"/>
      <c r="CW566" s="178"/>
      <c r="CX566" s="178"/>
      <c r="CY566" s="178"/>
      <c r="CZ566" s="178"/>
      <c r="DA566" s="178"/>
      <c r="DB566" s="178"/>
      <c r="DC566" s="178"/>
      <c r="DD566" s="178"/>
      <c r="DE566" s="178"/>
      <c r="DF566" s="178"/>
      <c r="DG566" s="178"/>
      <c r="DH566" s="178"/>
      <c r="DI566" s="178"/>
      <c r="DJ566" s="178"/>
      <c r="DK566" s="178"/>
      <c r="DL566" s="178"/>
      <c r="DM566" s="178"/>
      <c r="DN566" s="178"/>
      <c r="DO566" s="178"/>
      <c r="DP566" s="178"/>
      <c r="DQ566" s="178"/>
      <c r="DR566" s="178"/>
      <c r="DS566" s="178"/>
      <c r="DT566" s="178"/>
      <c r="DU566" s="178"/>
      <c r="DV566" s="178"/>
      <c r="DW566" s="178"/>
      <c r="DX566" s="178"/>
      <c r="DY566" s="178"/>
      <c r="DZ566" s="178"/>
      <c r="EA566" s="178"/>
      <c r="EB566" s="178"/>
      <c r="EC566" s="178"/>
      <c r="ED566" s="178"/>
    </row>
    <row r="567" spans="1:134">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c r="CV567" s="178"/>
      <c r="CW567" s="178"/>
      <c r="CX567" s="178"/>
      <c r="CY567" s="178"/>
      <c r="CZ567" s="178"/>
      <c r="DA567" s="178"/>
      <c r="DB567" s="178"/>
      <c r="DC567" s="178"/>
      <c r="DD567" s="178"/>
      <c r="DE567" s="178"/>
      <c r="DF567" s="178"/>
      <c r="DG567" s="178"/>
      <c r="DH567" s="178"/>
      <c r="DI567" s="178"/>
      <c r="DJ567" s="178"/>
      <c r="DK567" s="178"/>
      <c r="DL567" s="178"/>
      <c r="DM567" s="178"/>
      <c r="DN567" s="178"/>
      <c r="DO567" s="178"/>
      <c r="DP567" s="178"/>
      <c r="DQ567" s="178"/>
      <c r="DR567" s="178"/>
      <c r="DS567" s="178"/>
      <c r="DT567" s="178"/>
      <c r="DU567" s="178"/>
      <c r="DV567" s="178"/>
      <c r="DW567" s="178"/>
      <c r="DX567" s="178"/>
      <c r="DY567" s="178"/>
      <c r="DZ567" s="178"/>
      <c r="EA567" s="178"/>
      <c r="EB567" s="178"/>
      <c r="EC567" s="178"/>
      <c r="ED567" s="178"/>
    </row>
    <row r="568" spans="1:134">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c r="CV568" s="178"/>
      <c r="CW568" s="178"/>
      <c r="CX568" s="178"/>
      <c r="CY568" s="178"/>
      <c r="CZ568" s="178"/>
      <c r="DA568" s="178"/>
      <c r="DB568" s="178"/>
      <c r="DC568" s="178"/>
      <c r="DD568" s="178"/>
      <c r="DE568" s="178"/>
      <c r="DF568" s="178"/>
      <c r="DG568" s="178"/>
      <c r="DH568" s="178"/>
      <c r="DI568" s="178"/>
      <c r="DJ568" s="178"/>
      <c r="DK568" s="178"/>
      <c r="DL568" s="178"/>
      <c r="DM568" s="178"/>
      <c r="DN568" s="178"/>
      <c r="DO568" s="178"/>
      <c r="DP568" s="178"/>
      <c r="DQ568" s="178"/>
      <c r="DR568" s="178"/>
      <c r="DS568" s="178"/>
      <c r="DT568" s="178"/>
      <c r="DU568" s="178"/>
      <c r="DV568" s="178"/>
      <c r="DW568" s="178"/>
      <c r="DX568" s="178"/>
      <c r="DY568" s="178"/>
      <c r="DZ568" s="178"/>
      <c r="EA568" s="178"/>
      <c r="EB568" s="178"/>
      <c r="EC568" s="178"/>
      <c r="ED568" s="178"/>
    </row>
    <row r="569" spans="1:134">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c r="CV569" s="178"/>
      <c r="CW569" s="178"/>
      <c r="CX569" s="178"/>
      <c r="CY569" s="178"/>
      <c r="CZ569" s="178"/>
      <c r="DA569" s="178"/>
      <c r="DB569" s="178"/>
      <c r="DC569" s="178"/>
      <c r="DD569" s="178"/>
      <c r="DE569" s="178"/>
      <c r="DF569" s="178"/>
      <c r="DG569" s="178"/>
      <c r="DH569" s="178"/>
      <c r="DI569" s="178"/>
      <c r="DJ569" s="178"/>
      <c r="DK569" s="178"/>
      <c r="DL569" s="178"/>
      <c r="DM569" s="178"/>
      <c r="DN569" s="178"/>
      <c r="DO569" s="178"/>
      <c r="DP569" s="178"/>
      <c r="DQ569" s="178"/>
      <c r="DR569" s="178"/>
      <c r="DS569" s="178"/>
      <c r="DT569" s="178"/>
      <c r="DU569" s="178"/>
      <c r="DV569" s="178"/>
      <c r="DW569" s="178"/>
      <c r="DX569" s="178"/>
      <c r="DY569" s="178"/>
      <c r="DZ569" s="178"/>
      <c r="EA569" s="178"/>
      <c r="EB569" s="178"/>
      <c r="EC569" s="178"/>
      <c r="ED569" s="178"/>
    </row>
    <row r="570" spans="1:134">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c r="CV570" s="178"/>
      <c r="CW570" s="178"/>
      <c r="CX570" s="178"/>
      <c r="CY570" s="178"/>
      <c r="CZ570" s="178"/>
      <c r="DA570" s="178"/>
      <c r="DB570" s="178"/>
      <c r="DC570" s="178"/>
      <c r="DD570" s="178"/>
      <c r="DE570" s="178"/>
      <c r="DF570" s="178"/>
      <c r="DG570" s="178"/>
      <c r="DH570" s="178"/>
      <c r="DI570" s="178"/>
      <c r="DJ570" s="178"/>
      <c r="DK570" s="178"/>
      <c r="DL570" s="178"/>
      <c r="DM570" s="178"/>
      <c r="DN570" s="178"/>
      <c r="DO570" s="178"/>
      <c r="DP570" s="178"/>
      <c r="DQ570" s="178"/>
      <c r="DR570" s="178"/>
      <c r="DS570" s="178"/>
      <c r="DT570" s="178"/>
      <c r="DU570" s="178"/>
      <c r="DV570" s="178"/>
      <c r="DW570" s="178"/>
      <c r="DX570" s="178"/>
      <c r="DY570" s="178"/>
      <c r="DZ570" s="178"/>
      <c r="EA570" s="178"/>
      <c r="EB570" s="178"/>
      <c r="EC570" s="178"/>
      <c r="ED570" s="178"/>
    </row>
    <row r="571" spans="1:134">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c r="CV571" s="178"/>
      <c r="CW571" s="178"/>
      <c r="CX571" s="178"/>
      <c r="CY571" s="178"/>
      <c r="CZ571" s="178"/>
      <c r="DA571" s="178"/>
      <c r="DB571" s="178"/>
      <c r="DC571" s="178"/>
      <c r="DD571" s="178"/>
      <c r="DE571" s="178"/>
      <c r="DF571" s="178"/>
      <c r="DG571" s="178"/>
      <c r="DH571" s="178"/>
      <c r="DI571" s="178"/>
      <c r="DJ571" s="178"/>
      <c r="DK571" s="178"/>
      <c r="DL571" s="178"/>
      <c r="DM571" s="178"/>
      <c r="DN571" s="178"/>
      <c r="DO571" s="178"/>
      <c r="DP571" s="178"/>
      <c r="DQ571" s="178"/>
      <c r="DR571" s="178"/>
      <c r="DS571" s="178"/>
      <c r="DT571" s="178"/>
      <c r="DU571" s="178"/>
      <c r="DV571" s="178"/>
      <c r="DW571" s="178"/>
      <c r="DX571" s="178"/>
      <c r="DY571" s="178"/>
      <c r="DZ571" s="178"/>
      <c r="EA571" s="178"/>
      <c r="EB571" s="178"/>
      <c r="EC571" s="178"/>
      <c r="ED571" s="178"/>
    </row>
    <row r="572" spans="1:134">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c r="CV572" s="178"/>
      <c r="CW572" s="178"/>
      <c r="CX572" s="178"/>
      <c r="CY572" s="178"/>
      <c r="CZ572" s="178"/>
      <c r="DA572" s="178"/>
      <c r="DB572" s="178"/>
      <c r="DC572" s="178"/>
      <c r="DD572" s="178"/>
      <c r="DE572" s="178"/>
      <c r="DF572" s="178"/>
      <c r="DG572" s="178"/>
      <c r="DH572" s="178"/>
      <c r="DI572" s="178"/>
      <c r="DJ572" s="178"/>
      <c r="DK572" s="178"/>
      <c r="DL572" s="178"/>
      <c r="DM572" s="178"/>
      <c r="DN572" s="178"/>
      <c r="DO572" s="178"/>
      <c r="DP572" s="178"/>
      <c r="DQ572" s="178"/>
      <c r="DR572" s="178"/>
      <c r="DS572" s="178"/>
      <c r="DT572" s="178"/>
      <c r="DU572" s="178"/>
      <c r="DV572" s="178"/>
      <c r="DW572" s="178"/>
      <c r="DX572" s="178"/>
      <c r="DY572" s="178"/>
      <c r="DZ572" s="178"/>
      <c r="EA572" s="178"/>
      <c r="EB572" s="178"/>
      <c r="EC572" s="178"/>
      <c r="ED572" s="178"/>
    </row>
    <row r="573" spans="1:134">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c r="CV573" s="178"/>
      <c r="CW573" s="178"/>
      <c r="CX573" s="178"/>
      <c r="CY573" s="178"/>
      <c r="CZ573" s="178"/>
      <c r="DA573" s="178"/>
      <c r="DB573" s="178"/>
      <c r="DC573" s="178"/>
      <c r="DD573" s="178"/>
      <c r="DE573" s="178"/>
      <c r="DF573" s="178"/>
      <c r="DG573" s="178"/>
      <c r="DH573" s="178"/>
      <c r="DI573" s="178"/>
      <c r="DJ573" s="178"/>
      <c r="DK573" s="178"/>
      <c r="DL573" s="178"/>
      <c r="DM573" s="178"/>
      <c r="DN573" s="178"/>
      <c r="DO573" s="178"/>
      <c r="DP573" s="178"/>
      <c r="DQ573" s="178"/>
      <c r="DR573" s="178"/>
      <c r="DS573" s="178"/>
      <c r="DT573" s="178"/>
      <c r="DU573" s="178"/>
      <c r="DV573" s="178"/>
      <c r="DW573" s="178"/>
      <c r="DX573" s="178"/>
      <c r="DY573" s="178"/>
      <c r="DZ573" s="178"/>
      <c r="EA573" s="178"/>
      <c r="EB573" s="178"/>
      <c r="EC573" s="178"/>
      <c r="ED573" s="178"/>
    </row>
    <row r="574" spans="1:134">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c r="CV574" s="178"/>
      <c r="CW574" s="178"/>
      <c r="CX574" s="178"/>
      <c r="CY574" s="178"/>
      <c r="CZ574" s="178"/>
      <c r="DA574" s="178"/>
      <c r="DB574" s="178"/>
      <c r="DC574" s="178"/>
      <c r="DD574" s="178"/>
      <c r="DE574" s="178"/>
      <c r="DF574" s="178"/>
      <c r="DG574" s="178"/>
      <c r="DH574" s="178"/>
      <c r="DI574" s="178"/>
      <c r="DJ574" s="178"/>
      <c r="DK574" s="178"/>
      <c r="DL574" s="178"/>
      <c r="DM574" s="178"/>
      <c r="DN574" s="178"/>
      <c r="DO574" s="178"/>
      <c r="DP574" s="178"/>
      <c r="DQ574" s="178"/>
      <c r="DR574" s="178"/>
      <c r="DS574" s="178"/>
      <c r="DT574" s="178"/>
      <c r="DU574" s="178"/>
      <c r="DV574" s="178"/>
      <c r="DW574" s="178"/>
      <c r="DX574" s="178"/>
      <c r="DY574" s="178"/>
      <c r="DZ574" s="178"/>
      <c r="EA574" s="178"/>
      <c r="EB574" s="178"/>
      <c r="EC574" s="178"/>
      <c r="ED574" s="178"/>
    </row>
    <row r="575" spans="1:134">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c r="CV575" s="178"/>
      <c r="CW575" s="178"/>
      <c r="CX575" s="178"/>
      <c r="CY575" s="178"/>
      <c r="CZ575" s="178"/>
      <c r="DA575" s="178"/>
      <c r="DB575" s="178"/>
      <c r="DC575" s="178"/>
      <c r="DD575" s="178"/>
      <c r="DE575" s="178"/>
      <c r="DF575" s="178"/>
      <c r="DG575" s="178"/>
      <c r="DH575" s="178"/>
      <c r="DI575" s="178"/>
      <c r="DJ575" s="178"/>
      <c r="DK575" s="178"/>
      <c r="DL575" s="178"/>
      <c r="DM575" s="178"/>
      <c r="DN575" s="178"/>
      <c r="DO575" s="178"/>
      <c r="DP575" s="178"/>
      <c r="DQ575" s="178"/>
      <c r="DR575" s="178"/>
      <c r="DS575" s="178"/>
      <c r="DT575" s="178"/>
      <c r="DU575" s="178"/>
      <c r="DV575" s="178"/>
      <c r="DW575" s="178"/>
      <c r="DX575" s="178"/>
      <c r="DY575" s="178"/>
      <c r="DZ575" s="178"/>
      <c r="EA575" s="178"/>
      <c r="EB575" s="178"/>
      <c r="EC575" s="178"/>
      <c r="ED575" s="178"/>
    </row>
    <row r="576" spans="1:134">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c r="CV576" s="178"/>
      <c r="CW576" s="178"/>
      <c r="CX576" s="178"/>
      <c r="CY576" s="178"/>
      <c r="CZ576" s="178"/>
      <c r="DA576" s="178"/>
      <c r="DB576" s="178"/>
      <c r="DC576" s="178"/>
      <c r="DD576" s="178"/>
      <c r="DE576" s="178"/>
      <c r="DF576" s="178"/>
      <c r="DG576" s="178"/>
      <c r="DH576" s="178"/>
      <c r="DI576" s="178"/>
      <c r="DJ576" s="178"/>
      <c r="DK576" s="178"/>
      <c r="DL576" s="178"/>
      <c r="DM576" s="178"/>
      <c r="DN576" s="178"/>
      <c r="DO576" s="178"/>
      <c r="DP576" s="178"/>
      <c r="DQ576" s="178"/>
      <c r="DR576" s="178"/>
      <c r="DS576" s="178"/>
      <c r="DT576" s="178"/>
      <c r="DU576" s="178"/>
      <c r="DV576" s="178"/>
      <c r="DW576" s="178"/>
      <c r="DX576" s="178"/>
      <c r="DY576" s="178"/>
      <c r="DZ576" s="178"/>
      <c r="EA576" s="178"/>
      <c r="EB576" s="178"/>
      <c r="EC576" s="178"/>
      <c r="ED576" s="178"/>
    </row>
    <row r="577" spans="1:134">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c r="CV577" s="178"/>
      <c r="CW577" s="178"/>
      <c r="CX577" s="178"/>
      <c r="CY577" s="178"/>
      <c r="CZ577" s="178"/>
      <c r="DA577" s="178"/>
      <c r="DB577" s="178"/>
      <c r="DC577" s="178"/>
      <c r="DD577" s="178"/>
      <c r="DE577" s="178"/>
      <c r="DF577" s="178"/>
      <c r="DG577" s="178"/>
      <c r="DH577" s="178"/>
      <c r="DI577" s="178"/>
      <c r="DJ577" s="178"/>
      <c r="DK577" s="178"/>
      <c r="DL577" s="178"/>
      <c r="DM577" s="178"/>
      <c r="DN577" s="178"/>
      <c r="DO577" s="178"/>
      <c r="DP577" s="178"/>
      <c r="DQ577" s="178"/>
      <c r="DR577" s="178"/>
      <c r="DS577" s="178"/>
      <c r="DT577" s="178"/>
      <c r="DU577" s="178"/>
      <c r="DV577" s="178"/>
      <c r="DW577" s="178"/>
      <c r="DX577" s="178"/>
      <c r="DY577" s="178"/>
      <c r="DZ577" s="178"/>
      <c r="EA577" s="178"/>
      <c r="EB577" s="178"/>
      <c r="EC577" s="178"/>
      <c r="ED577" s="178"/>
    </row>
    <row r="578" spans="1:134">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c r="CV578" s="178"/>
      <c r="CW578" s="178"/>
      <c r="CX578" s="178"/>
      <c r="CY578" s="178"/>
      <c r="CZ578" s="178"/>
      <c r="DA578" s="178"/>
      <c r="DB578" s="178"/>
      <c r="DC578" s="178"/>
      <c r="DD578" s="178"/>
      <c r="DE578" s="178"/>
      <c r="DF578" s="178"/>
      <c r="DG578" s="178"/>
      <c r="DH578" s="178"/>
      <c r="DI578" s="178"/>
      <c r="DJ578" s="178"/>
      <c r="DK578" s="178"/>
      <c r="DL578" s="178"/>
      <c r="DM578" s="178"/>
      <c r="DN578" s="178"/>
      <c r="DO578" s="178"/>
      <c r="DP578" s="178"/>
      <c r="DQ578" s="178"/>
      <c r="DR578" s="178"/>
      <c r="DS578" s="178"/>
      <c r="DT578" s="178"/>
      <c r="DU578" s="178"/>
      <c r="DV578" s="178"/>
      <c r="DW578" s="178"/>
      <c r="DX578" s="178"/>
      <c r="DY578" s="178"/>
      <c r="DZ578" s="178"/>
      <c r="EA578" s="178"/>
      <c r="EB578" s="178"/>
      <c r="EC578" s="178"/>
      <c r="ED578" s="178"/>
    </row>
    <row r="579" spans="1:134">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c r="AJ579" s="178"/>
      <c r="AK579" s="178"/>
      <c r="AL579" s="178"/>
      <c r="AM579" s="178"/>
      <c r="AN579" s="178"/>
      <c r="AO579" s="178"/>
      <c r="AP579" s="178"/>
      <c r="AQ579" s="178"/>
      <c r="AR579" s="178"/>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c r="CV579" s="178"/>
      <c r="CW579" s="178"/>
      <c r="CX579" s="178"/>
      <c r="CY579" s="178"/>
      <c r="CZ579" s="178"/>
      <c r="DA579" s="178"/>
      <c r="DB579" s="178"/>
      <c r="DC579" s="178"/>
      <c r="DD579" s="178"/>
      <c r="DE579" s="178"/>
      <c r="DF579" s="178"/>
      <c r="DG579" s="178"/>
      <c r="DH579" s="178"/>
      <c r="DI579" s="178"/>
      <c r="DJ579" s="178"/>
      <c r="DK579" s="178"/>
      <c r="DL579" s="178"/>
      <c r="DM579" s="178"/>
      <c r="DN579" s="178"/>
      <c r="DO579" s="178"/>
      <c r="DP579" s="178"/>
      <c r="DQ579" s="178"/>
      <c r="DR579" s="178"/>
      <c r="DS579" s="178"/>
      <c r="DT579" s="178"/>
      <c r="DU579" s="178"/>
      <c r="DV579" s="178"/>
      <c r="DW579" s="178"/>
      <c r="DX579" s="178"/>
      <c r="DY579" s="178"/>
      <c r="DZ579" s="178"/>
      <c r="EA579" s="178"/>
      <c r="EB579" s="178"/>
      <c r="EC579" s="178"/>
      <c r="ED579" s="178"/>
    </row>
    <row r="580" spans="1:134">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c r="AJ580" s="178"/>
      <c r="AK580" s="178"/>
      <c r="AL580" s="178"/>
      <c r="AM580" s="178"/>
      <c r="AN580" s="178"/>
      <c r="AO580" s="178"/>
      <c r="AP580" s="178"/>
      <c r="AQ580" s="178"/>
      <c r="AR580" s="178"/>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c r="CV580" s="178"/>
      <c r="CW580" s="178"/>
      <c r="CX580" s="178"/>
      <c r="CY580" s="178"/>
      <c r="CZ580" s="178"/>
      <c r="DA580" s="178"/>
      <c r="DB580" s="178"/>
      <c r="DC580" s="178"/>
      <c r="DD580" s="178"/>
      <c r="DE580" s="178"/>
      <c r="DF580" s="178"/>
      <c r="DG580" s="178"/>
      <c r="DH580" s="178"/>
      <c r="DI580" s="178"/>
      <c r="DJ580" s="178"/>
      <c r="DK580" s="178"/>
      <c r="DL580" s="178"/>
      <c r="DM580" s="178"/>
      <c r="DN580" s="178"/>
      <c r="DO580" s="178"/>
      <c r="DP580" s="178"/>
      <c r="DQ580" s="178"/>
      <c r="DR580" s="178"/>
      <c r="DS580" s="178"/>
      <c r="DT580" s="178"/>
      <c r="DU580" s="178"/>
      <c r="DV580" s="178"/>
      <c r="DW580" s="178"/>
      <c r="DX580" s="178"/>
      <c r="DY580" s="178"/>
      <c r="DZ580" s="178"/>
      <c r="EA580" s="178"/>
      <c r="EB580" s="178"/>
      <c r="EC580" s="178"/>
      <c r="ED580" s="178"/>
    </row>
    <row r="581" spans="1:134">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c r="AJ581" s="178"/>
      <c r="AK581" s="178"/>
      <c r="AL581" s="178"/>
      <c r="AM581" s="178"/>
      <c r="AN581" s="178"/>
      <c r="AO581" s="178"/>
      <c r="AP581" s="178"/>
      <c r="AQ581" s="178"/>
      <c r="AR581" s="178"/>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c r="CV581" s="178"/>
      <c r="CW581" s="178"/>
      <c r="CX581" s="178"/>
      <c r="CY581" s="178"/>
      <c r="CZ581" s="178"/>
      <c r="DA581" s="178"/>
      <c r="DB581" s="178"/>
      <c r="DC581" s="178"/>
      <c r="DD581" s="178"/>
      <c r="DE581" s="178"/>
      <c r="DF581" s="178"/>
      <c r="DG581" s="178"/>
      <c r="DH581" s="178"/>
      <c r="DI581" s="178"/>
      <c r="DJ581" s="178"/>
      <c r="DK581" s="178"/>
      <c r="DL581" s="178"/>
      <c r="DM581" s="178"/>
      <c r="DN581" s="178"/>
      <c r="DO581" s="178"/>
      <c r="DP581" s="178"/>
      <c r="DQ581" s="178"/>
      <c r="DR581" s="178"/>
      <c r="DS581" s="178"/>
      <c r="DT581" s="178"/>
      <c r="DU581" s="178"/>
      <c r="DV581" s="178"/>
      <c r="DW581" s="178"/>
      <c r="DX581" s="178"/>
      <c r="DY581" s="178"/>
      <c r="DZ581" s="178"/>
      <c r="EA581" s="178"/>
      <c r="EB581" s="178"/>
      <c r="EC581" s="178"/>
      <c r="ED581" s="178"/>
    </row>
    <row r="582" spans="1:134">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c r="CV582" s="178"/>
      <c r="CW582" s="178"/>
      <c r="CX582" s="178"/>
      <c r="CY582" s="178"/>
      <c r="CZ582" s="178"/>
      <c r="DA582" s="178"/>
      <c r="DB582" s="178"/>
      <c r="DC582" s="178"/>
      <c r="DD582" s="178"/>
      <c r="DE582" s="178"/>
      <c r="DF582" s="178"/>
      <c r="DG582" s="178"/>
      <c r="DH582" s="178"/>
      <c r="DI582" s="178"/>
      <c r="DJ582" s="178"/>
      <c r="DK582" s="178"/>
      <c r="DL582" s="178"/>
      <c r="DM582" s="178"/>
      <c r="DN582" s="178"/>
      <c r="DO582" s="178"/>
      <c r="DP582" s="178"/>
      <c r="DQ582" s="178"/>
      <c r="DR582" s="178"/>
      <c r="DS582" s="178"/>
      <c r="DT582" s="178"/>
      <c r="DU582" s="178"/>
      <c r="DV582" s="178"/>
      <c r="DW582" s="178"/>
      <c r="DX582" s="178"/>
      <c r="DY582" s="178"/>
      <c r="DZ582" s="178"/>
      <c r="EA582" s="178"/>
      <c r="EB582" s="178"/>
      <c r="EC582" s="178"/>
      <c r="ED582" s="178"/>
    </row>
    <row r="583" spans="1:134">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c r="AJ583" s="178"/>
      <c r="AK583" s="178"/>
      <c r="AL583" s="178"/>
      <c r="AM583" s="178"/>
      <c r="AN583" s="178"/>
      <c r="AO583" s="178"/>
      <c r="AP583" s="178"/>
      <c r="AQ583" s="178"/>
      <c r="AR583" s="178"/>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c r="CV583" s="178"/>
      <c r="CW583" s="178"/>
      <c r="CX583" s="178"/>
      <c r="CY583" s="178"/>
      <c r="CZ583" s="178"/>
      <c r="DA583" s="178"/>
      <c r="DB583" s="178"/>
      <c r="DC583" s="178"/>
      <c r="DD583" s="178"/>
      <c r="DE583" s="178"/>
      <c r="DF583" s="178"/>
      <c r="DG583" s="178"/>
      <c r="DH583" s="178"/>
      <c r="DI583" s="178"/>
      <c r="DJ583" s="178"/>
      <c r="DK583" s="178"/>
      <c r="DL583" s="178"/>
      <c r="DM583" s="178"/>
      <c r="DN583" s="178"/>
      <c r="DO583" s="178"/>
      <c r="DP583" s="178"/>
      <c r="DQ583" s="178"/>
      <c r="DR583" s="178"/>
      <c r="DS583" s="178"/>
      <c r="DT583" s="178"/>
      <c r="DU583" s="178"/>
      <c r="DV583" s="178"/>
      <c r="DW583" s="178"/>
      <c r="DX583" s="178"/>
      <c r="DY583" s="178"/>
      <c r="DZ583" s="178"/>
      <c r="EA583" s="178"/>
      <c r="EB583" s="178"/>
      <c r="EC583" s="178"/>
      <c r="ED583" s="178"/>
    </row>
    <row r="584" spans="1:134">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c r="AJ584" s="178"/>
      <c r="AK584" s="178"/>
      <c r="AL584" s="178"/>
      <c r="AM584" s="178"/>
      <c r="AN584" s="178"/>
      <c r="AO584" s="178"/>
      <c r="AP584" s="178"/>
      <c r="AQ584" s="178"/>
      <c r="AR584" s="178"/>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c r="CV584" s="178"/>
      <c r="CW584" s="178"/>
      <c r="CX584" s="178"/>
      <c r="CY584" s="178"/>
      <c r="CZ584" s="178"/>
      <c r="DA584" s="178"/>
      <c r="DB584" s="178"/>
      <c r="DC584" s="178"/>
      <c r="DD584" s="178"/>
      <c r="DE584" s="178"/>
      <c r="DF584" s="178"/>
      <c r="DG584" s="178"/>
      <c r="DH584" s="178"/>
      <c r="DI584" s="178"/>
      <c r="DJ584" s="178"/>
      <c r="DK584" s="178"/>
      <c r="DL584" s="178"/>
      <c r="DM584" s="178"/>
      <c r="DN584" s="178"/>
      <c r="DO584" s="178"/>
      <c r="DP584" s="178"/>
      <c r="DQ584" s="178"/>
      <c r="DR584" s="178"/>
      <c r="DS584" s="178"/>
      <c r="DT584" s="178"/>
      <c r="DU584" s="178"/>
      <c r="DV584" s="178"/>
      <c r="DW584" s="178"/>
      <c r="DX584" s="178"/>
      <c r="DY584" s="178"/>
      <c r="DZ584" s="178"/>
      <c r="EA584" s="178"/>
      <c r="EB584" s="178"/>
      <c r="EC584" s="178"/>
      <c r="ED584" s="178"/>
    </row>
    <row r="585" spans="1:134">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c r="AJ585" s="178"/>
      <c r="AK585" s="178"/>
      <c r="AL585" s="178"/>
      <c r="AM585" s="178"/>
      <c r="AN585" s="178"/>
      <c r="AO585" s="178"/>
      <c r="AP585" s="178"/>
      <c r="AQ585" s="178"/>
      <c r="AR585" s="178"/>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c r="CV585" s="178"/>
      <c r="CW585" s="178"/>
      <c r="CX585" s="178"/>
      <c r="CY585" s="178"/>
      <c r="CZ585" s="178"/>
      <c r="DA585" s="178"/>
      <c r="DB585" s="178"/>
      <c r="DC585" s="178"/>
      <c r="DD585" s="178"/>
      <c r="DE585" s="178"/>
      <c r="DF585" s="178"/>
      <c r="DG585" s="178"/>
      <c r="DH585" s="178"/>
      <c r="DI585" s="178"/>
      <c r="DJ585" s="178"/>
      <c r="DK585" s="178"/>
      <c r="DL585" s="178"/>
      <c r="DM585" s="178"/>
      <c r="DN585" s="178"/>
      <c r="DO585" s="178"/>
      <c r="DP585" s="178"/>
      <c r="DQ585" s="178"/>
      <c r="DR585" s="178"/>
      <c r="DS585" s="178"/>
      <c r="DT585" s="178"/>
      <c r="DU585" s="178"/>
      <c r="DV585" s="178"/>
      <c r="DW585" s="178"/>
      <c r="DX585" s="178"/>
      <c r="DY585" s="178"/>
      <c r="DZ585" s="178"/>
      <c r="EA585" s="178"/>
      <c r="EB585" s="178"/>
      <c r="EC585" s="178"/>
      <c r="ED585" s="178"/>
    </row>
    <row r="586" spans="1:134">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c r="CV586" s="178"/>
      <c r="CW586" s="178"/>
      <c r="CX586" s="178"/>
      <c r="CY586" s="178"/>
      <c r="CZ586" s="178"/>
      <c r="DA586" s="178"/>
      <c r="DB586" s="178"/>
      <c r="DC586" s="178"/>
      <c r="DD586" s="178"/>
      <c r="DE586" s="178"/>
      <c r="DF586" s="178"/>
      <c r="DG586" s="178"/>
      <c r="DH586" s="178"/>
      <c r="DI586" s="178"/>
      <c r="DJ586" s="178"/>
      <c r="DK586" s="178"/>
      <c r="DL586" s="178"/>
      <c r="DM586" s="178"/>
      <c r="DN586" s="178"/>
      <c r="DO586" s="178"/>
      <c r="DP586" s="178"/>
      <c r="DQ586" s="178"/>
      <c r="DR586" s="178"/>
      <c r="DS586" s="178"/>
      <c r="DT586" s="178"/>
      <c r="DU586" s="178"/>
      <c r="DV586" s="178"/>
      <c r="DW586" s="178"/>
      <c r="DX586" s="178"/>
      <c r="DY586" s="178"/>
      <c r="DZ586" s="178"/>
      <c r="EA586" s="178"/>
      <c r="EB586" s="178"/>
      <c r="EC586" s="178"/>
      <c r="ED586" s="178"/>
    </row>
    <row r="587" spans="1:134">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c r="AJ587" s="178"/>
      <c r="AK587" s="178"/>
      <c r="AL587" s="178"/>
      <c r="AM587" s="178"/>
      <c r="AN587" s="178"/>
      <c r="AO587" s="178"/>
      <c r="AP587" s="178"/>
      <c r="AQ587" s="178"/>
      <c r="AR587" s="178"/>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c r="CV587" s="178"/>
      <c r="CW587" s="178"/>
      <c r="CX587" s="178"/>
      <c r="CY587" s="178"/>
      <c r="CZ587" s="178"/>
      <c r="DA587" s="178"/>
      <c r="DB587" s="178"/>
      <c r="DC587" s="178"/>
      <c r="DD587" s="178"/>
      <c r="DE587" s="178"/>
      <c r="DF587" s="178"/>
      <c r="DG587" s="178"/>
      <c r="DH587" s="178"/>
      <c r="DI587" s="178"/>
      <c r="DJ587" s="178"/>
      <c r="DK587" s="178"/>
      <c r="DL587" s="178"/>
      <c r="DM587" s="178"/>
      <c r="DN587" s="178"/>
      <c r="DO587" s="178"/>
      <c r="DP587" s="178"/>
      <c r="DQ587" s="178"/>
      <c r="DR587" s="178"/>
      <c r="DS587" s="178"/>
      <c r="DT587" s="178"/>
      <c r="DU587" s="178"/>
      <c r="DV587" s="178"/>
      <c r="DW587" s="178"/>
      <c r="DX587" s="178"/>
      <c r="DY587" s="178"/>
      <c r="DZ587" s="178"/>
      <c r="EA587" s="178"/>
      <c r="EB587" s="178"/>
      <c r="EC587" s="178"/>
      <c r="ED587" s="178"/>
    </row>
    <row r="588" spans="1:134">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c r="CV588" s="178"/>
      <c r="CW588" s="178"/>
      <c r="CX588" s="178"/>
      <c r="CY588" s="178"/>
      <c r="CZ588" s="178"/>
      <c r="DA588" s="178"/>
      <c r="DB588" s="178"/>
      <c r="DC588" s="178"/>
      <c r="DD588" s="178"/>
      <c r="DE588" s="178"/>
      <c r="DF588" s="178"/>
      <c r="DG588" s="178"/>
      <c r="DH588" s="178"/>
      <c r="DI588" s="178"/>
      <c r="DJ588" s="178"/>
      <c r="DK588" s="178"/>
      <c r="DL588" s="178"/>
      <c r="DM588" s="178"/>
      <c r="DN588" s="178"/>
      <c r="DO588" s="178"/>
      <c r="DP588" s="178"/>
      <c r="DQ588" s="178"/>
      <c r="DR588" s="178"/>
      <c r="DS588" s="178"/>
      <c r="DT588" s="178"/>
      <c r="DU588" s="178"/>
      <c r="DV588" s="178"/>
      <c r="DW588" s="178"/>
      <c r="DX588" s="178"/>
      <c r="DY588" s="178"/>
      <c r="DZ588" s="178"/>
      <c r="EA588" s="178"/>
      <c r="EB588" s="178"/>
      <c r="EC588" s="178"/>
      <c r="ED588" s="178"/>
    </row>
    <row r="589" spans="1:134">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c r="CV589" s="178"/>
      <c r="CW589" s="178"/>
      <c r="CX589" s="178"/>
      <c r="CY589" s="178"/>
      <c r="CZ589" s="178"/>
      <c r="DA589" s="178"/>
      <c r="DB589" s="178"/>
      <c r="DC589" s="178"/>
      <c r="DD589" s="178"/>
      <c r="DE589" s="178"/>
      <c r="DF589" s="178"/>
      <c r="DG589" s="178"/>
      <c r="DH589" s="178"/>
      <c r="DI589" s="178"/>
      <c r="DJ589" s="178"/>
      <c r="DK589" s="178"/>
      <c r="DL589" s="178"/>
      <c r="DM589" s="178"/>
      <c r="DN589" s="178"/>
      <c r="DO589" s="178"/>
      <c r="DP589" s="178"/>
      <c r="DQ589" s="178"/>
      <c r="DR589" s="178"/>
      <c r="DS589" s="178"/>
      <c r="DT589" s="178"/>
      <c r="DU589" s="178"/>
      <c r="DV589" s="178"/>
      <c r="DW589" s="178"/>
      <c r="DX589" s="178"/>
      <c r="DY589" s="178"/>
      <c r="DZ589" s="178"/>
      <c r="EA589" s="178"/>
      <c r="EB589" s="178"/>
      <c r="EC589" s="178"/>
      <c r="ED589" s="178"/>
    </row>
    <row r="590" spans="1:134">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c r="CV590" s="178"/>
      <c r="CW590" s="178"/>
      <c r="CX590" s="178"/>
      <c r="CY590" s="178"/>
      <c r="CZ590" s="178"/>
      <c r="DA590" s="178"/>
      <c r="DB590" s="178"/>
      <c r="DC590" s="178"/>
      <c r="DD590" s="178"/>
      <c r="DE590" s="178"/>
      <c r="DF590" s="178"/>
      <c r="DG590" s="178"/>
      <c r="DH590" s="178"/>
      <c r="DI590" s="178"/>
      <c r="DJ590" s="178"/>
      <c r="DK590" s="178"/>
      <c r="DL590" s="178"/>
      <c r="DM590" s="178"/>
      <c r="DN590" s="178"/>
      <c r="DO590" s="178"/>
      <c r="DP590" s="178"/>
      <c r="DQ590" s="178"/>
      <c r="DR590" s="178"/>
      <c r="DS590" s="178"/>
      <c r="DT590" s="178"/>
      <c r="DU590" s="178"/>
      <c r="DV590" s="178"/>
      <c r="DW590" s="178"/>
      <c r="DX590" s="178"/>
      <c r="DY590" s="178"/>
      <c r="DZ590" s="178"/>
      <c r="EA590" s="178"/>
      <c r="EB590" s="178"/>
      <c r="EC590" s="178"/>
      <c r="ED590" s="178"/>
    </row>
    <row r="591" spans="1:134">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c r="CV591" s="178"/>
      <c r="CW591" s="178"/>
      <c r="CX591" s="178"/>
      <c r="CY591" s="178"/>
      <c r="CZ591" s="178"/>
      <c r="DA591" s="178"/>
      <c r="DB591" s="178"/>
      <c r="DC591" s="178"/>
      <c r="DD591" s="178"/>
      <c r="DE591" s="178"/>
      <c r="DF591" s="178"/>
      <c r="DG591" s="178"/>
      <c r="DH591" s="178"/>
      <c r="DI591" s="178"/>
      <c r="DJ591" s="178"/>
      <c r="DK591" s="178"/>
      <c r="DL591" s="178"/>
      <c r="DM591" s="178"/>
      <c r="DN591" s="178"/>
      <c r="DO591" s="178"/>
      <c r="DP591" s="178"/>
      <c r="DQ591" s="178"/>
      <c r="DR591" s="178"/>
      <c r="DS591" s="178"/>
      <c r="DT591" s="178"/>
      <c r="DU591" s="178"/>
      <c r="DV591" s="178"/>
      <c r="DW591" s="178"/>
      <c r="DX591" s="178"/>
      <c r="DY591" s="178"/>
      <c r="DZ591" s="178"/>
      <c r="EA591" s="178"/>
      <c r="EB591" s="178"/>
      <c r="EC591" s="178"/>
      <c r="ED591" s="178"/>
    </row>
    <row r="592" spans="1:134">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c r="CV592" s="178"/>
      <c r="CW592" s="178"/>
      <c r="CX592" s="178"/>
      <c r="CY592" s="178"/>
      <c r="CZ592" s="178"/>
      <c r="DA592" s="178"/>
      <c r="DB592" s="178"/>
      <c r="DC592" s="178"/>
      <c r="DD592" s="178"/>
      <c r="DE592" s="178"/>
      <c r="DF592" s="178"/>
      <c r="DG592" s="178"/>
      <c r="DH592" s="178"/>
      <c r="DI592" s="178"/>
      <c r="DJ592" s="178"/>
      <c r="DK592" s="178"/>
      <c r="DL592" s="178"/>
      <c r="DM592" s="178"/>
      <c r="DN592" s="178"/>
      <c r="DO592" s="178"/>
      <c r="DP592" s="178"/>
      <c r="DQ592" s="178"/>
      <c r="DR592" s="178"/>
      <c r="DS592" s="178"/>
      <c r="DT592" s="178"/>
      <c r="DU592" s="178"/>
      <c r="DV592" s="178"/>
      <c r="DW592" s="178"/>
      <c r="DX592" s="178"/>
      <c r="DY592" s="178"/>
      <c r="DZ592" s="178"/>
      <c r="EA592" s="178"/>
      <c r="EB592" s="178"/>
      <c r="EC592" s="178"/>
      <c r="ED592" s="178"/>
    </row>
    <row r="593" spans="1:134">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c r="CV593" s="178"/>
      <c r="CW593" s="178"/>
      <c r="CX593" s="178"/>
      <c r="CY593" s="178"/>
      <c r="CZ593" s="178"/>
      <c r="DA593" s="178"/>
      <c r="DB593" s="178"/>
      <c r="DC593" s="178"/>
      <c r="DD593" s="178"/>
      <c r="DE593" s="178"/>
      <c r="DF593" s="178"/>
      <c r="DG593" s="178"/>
      <c r="DH593" s="178"/>
      <c r="DI593" s="178"/>
      <c r="DJ593" s="178"/>
      <c r="DK593" s="178"/>
      <c r="DL593" s="178"/>
      <c r="DM593" s="178"/>
      <c r="DN593" s="178"/>
      <c r="DO593" s="178"/>
      <c r="DP593" s="178"/>
      <c r="DQ593" s="178"/>
      <c r="DR593" s="178"/>
      <c r="DS593" s="178"/>
      <c r="DT593" s="178"/>
      <c r="DU593" s="178"/>
      <c r="DV593" s="178"/>
      <c r="DW593" s="178"/>
      <c r="DX593" s="178"/>
      <c r="DY593" s="178"/>
      <c r="DZ593" s="178"/>
      <c r="EA593" s="178"/>
      <c r="EB593" s="178"/>
      <c r="EC593" s="178"/>
      <c r="ED593" s="178"/>
    </row>
    <row r="594" spans="1:134">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c r="CV594" s="178"/>
      <c r="CW594" s="178"/>
      <c r="CX594" s="178"/>
      <c r="CY594" s="178"/>
      <c r="CZ594" s="178"/>
      <c r="DA594" s="178"/>
      <c r="DB594" s="178"/>
      <c r="DC594" s="178"/>
      <c r="DD594" s="178"/>
      <c r="DE594" s="178"/>
      <c r="DF594" s="178"/>
      <c r="DG594" s="178"/>
      <c r="DH594" s="178"/>
      <c r="DI594" s="178"/>
      <c r="DJ594" s="178"/>
      <c r="DK594" s="178"/>
      <c r="DL594" s="178"/>
      <c r="DM594" s="178"/>
      <c r="DN594" s="178"/>
      <c r="DO594" s="178"/>
      <c r="DP594" s="178"/>
      <c r="DQ594" s="178"/>
      <c r="DR594" s="178"/>
      <c r="DS594" s="178"/>
      <c r="DT594" s="178"/>
      <c r="DU594" s="178"/>
      <c r="DV594" s="178"/>
      <c r="DW594" s="178"/>
      <c r="DX594" s="178"/>
      <c r="DY594" s="178"/>
      <c r="DZ594" s="178"/>
      <c r="EA594" s="178"/>
      <c r="EB594" s="178"/>
      <c r="EC594" s="178"/>
      <c r="ED594" s="178"/>
    </row>
    <row r="595" spans="1:134">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c r="CV595" s="178"/>
      <c r="CW595" s="178"/>
      <c r="CX595" s="178"/>
      <c r="CY595" s="178"/>
      <c r="CZ595" s="178"/>
      <c r="DA595" s="178"/>
      <c r="DB595" s="178"/>
      <c r="DC595" s="178"/>
      <c r="DD595" s="178"/>
      <c r="DE595" s="178"/>
      <c r="DF595" s="178"/>
      <c r="DG595" s="178"/>
      <c r="DH595" s="178"/>
      <c r="DI595" s="178"/>
      <c r="DJ595" s="178"/>
      <c r="DK595" s="178"/>
      <c r="DL595" s="178"/>
      <c r="DM595" s="178"/>
      <c r="DN595" s="178"/>
      <c r="DO595" s="178"/>
      <c r="DP595" s="178"/>
      <c r="DQ595" s="178"/>
      <c r="DR595" s="178"/>
      <c r="DS595" s="178"/>
      <c r="DT595" s="178"/>
      <c r="DU595" s="178"/>
      <c r="DV595" s="178"/>
      <c r="DW595" s="178"/>
      <c r="DX595" s="178"/>
      <c r="DY595" s="178"/>
      <c r="DZ595" s="178"/>
      <c r="EA595" s="178"/>
      <c r="EB595" s="178"/>
      <c r="EC595" s="178"/>
      <c r="ED595" s="178"/>
    </row>
    <row r="596" spans="1:134">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c r="CV596" s="178"/>
      <c r="CW596" s="178"/>
      <c r="CX596" s="178"/>
      <c r="CY596" s="178"/>
      <c r="CZ596" s="178"/>
      <c r="DA596" s="178"/>
      <c r="DB596" s="178"/>
      <c r="DC596" s="178"/>
      <c r="DD596" s="178"/>
      <c r="DE596" s="178"/>
      <c r="DF596" s="178"/>
      <c r="DG596" s="178"/>
      <c r="DH596" s="178"/>
      <c r="DI596" s="178"/>
      <c r="DJ596" s="178"/>
      <c r="DK596" s="178"/>
      <c r="DL596" s="178"/>
      <c r="DM596" s="178"/>
      <c r="DN596" s="178"/>
      <c r="DO596" s="178"/>
      <c r="DP596" s="178"/>
      <c r="DQ596" s="178"/>
      <c r="DR596" s="178"/>
      <c r="DS596" s="178"/>
      <c r="DT596" s="178"/>
      <c r="DU596" s="178"/>
      <c r="DV596" s="178"/>
      <c r="DW596" s="178"/>
      <c r="DX596" s="178"/>
      <c r="DY596" s="178"/>
      <c r="DZ596" s="178"/>
      <c r="EA596" s="178"/>
      <c r="EB596" s="178"/>
      <c r="EC596" s="178"/>
      <c r="ED596" s="178"/>
    </row>
    <row r="597" spans="1:134">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c r="CV597" s="178"/>
      <c r="CW597" s="178"/>
      <c r="CX597" s="178"/>
      <c r="CY597" s="178"/>
      <c r="CZ597" s="178"/>
      <c r="DA597" s="178"/>
      <c r="DB597" s="178"/>
      <c r="DC597" s="178"/>
      <c r="DD597" s="178"/>
      <c r="DE597" s="178"/>
      <c r="DF597" s="178"/>
      <c r="DG597" s="178"/>
      <c r="DH597" s="178"/>
      <c r="DI597" s="178"/>
      <c r="DJ597" s="178"/>
      <c r="DK597" s="178"/>
      <c r="DL597" s="178"/>
      <c r="DM597" s="178"/>
      <c r="DN597" s="178"/>
      <c r="DO597" s="178"/>
      <c r="DP597" s="178"/>
      <c r="DQ597" s="178"/>
      <c r="DR597" s="178"/>
      <c r="DS597" s="178"/>
      <c r="DT597" s="178"/>
      <c r="DU597" s="178"/>
      <c r="DV597" s="178"/>
      <c r="DW597" s="178"/>
      <c r="DX597" s="178"/>
      <c r="DY597" s="178"/>
      <c r="DZ597" s="178"/>
      <c r="EA597" s="178"/>
      <c r="EB597" s="178"/>
      <c r="EC597" s="178"/>
      <c r="ED597" s="178"/>
    </row>
    <row r="598" spans="1:134">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c r="CV598" s="178"/>
      <c r="CW598" s="178"/>
      <c r="CX598" s="178"/>
      <c r="CY598" s="178"/>
      <c r="CZ598" s="178"/>
      <c r="DA598" s="178"/>
      <c r="DB598" s="178"/>
      <c r="DC598" s="178"/>
      <c r="DD598" s="178"/>
      <c r="DE598" s="178"/>
      <c r="DF598" s="178"/>
      <c r="DG598" s="178"/>
      <c r="DH598" s="178"/>
      <c r="DI598" s="178"/>
      <c r="DJ598" s="178"/>
      <c r="DK598" s="178"/>
      <c r="DL598" s="178"/>
      <c r="DM598" s="178"/>
      <c r="DN598" s="178"/>
      <c r="DO598" s="178"/>
      <c r="DP598" s="178"/>
      <c r="DQ598" s="178"/>
      <c r="DR598" s="178"/>
      <c r="DS598" s="178"/>
      <c r="DT598" s="178"/>
      <c r="DU598" s="178"/>
      <c r="DV598" s="178"/>
      <c r="DW598" s="178"/>
      <c r="DX598" s="178"/>
      <c r="DY598" s="178"/>
      <c r="DZ598" s="178"/>
      <c r="EA598" s="178"/>
      <c r="EB598" s="178"/>
      <c r="EC598" s="178"/>
      <c r="ED598" s="178"/>
    </row>
    <row r="599" spans="1:134">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c r="CV599" s="178"/>
      <c r="CW599" s="178"/>
      <c r="CX599" s="178"/>
      <c r="CY599" s="178"/>
      <c r="CZ599" s="178"/>
      <c r="DA599" s="178"/>
      <c r="DB599" s="178"/>
      <c r="DC599" s="178"/>
      <c r="DD599" s="178"/>
      <c r="DE599" s="178"/>
      <c r="DF599" s="178"/>
      <c r="DG599" s="178"/>
      <c r="DH599" s="178"/>
      <c r="DI599" s="178"/>
      <c r="DJ599" s="178"/>
      <c r="DK599" s="178"/>
      <c r="DL599" s="178"/>
      <c r="DM599" s="178"/>
      <c r="DN599" s="178"/>
      <c r="DO599" s="178"/>
      <c r="DP599" s="178"/>
      <c r="DQ599" s="178"/>
      <c r="DR599" s="178"/>
      <c r="DS599" s="178"/>
      <c r="DT599" s="178"/>
      <c r="DU599" s="178"/>
      <c r="DV599" s="178"/>
      <c r="DW599" s="178"/>
      <c r="DX599" s="178"/>
      <c r="DY599" s="178"/>
      <c r="DZ599" s="178"/>
      <c r="EA599" s="178"/>
      <c r="EB599" s="178"/>
      <c r="EC599" s="178"/>
      <c r="ED599" s="178"/>
    </row>
    <row r="600" spans="1:134">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c r="CV600" s="178"/>
      <c r="CW600" s="178"/>
      <c r="CX600" s="178"/>
      <c r="CY600" s="178"/>
      <c r="CZ600" s="178"/>
      <c r="DA600" s="178"/>
      <c r="DB600" s="178"/>
      <c r="DC600" s="178"/>
      <c r="DD600" s="178"/>
      <c r="DE600" s="178"/>
      <c r="DF600" s="178"/>
      <c r="DG600" s="178"/>
      <c r="DH600" s="178"/>
      <c r="DI600" s="178"/>
      <c r="DJ600" s="178"/>
      <c r="DK600" s="178"/>
      <c r="DL600" s="178"/>
      <c r="DM600" s="178"/>
      <c r="DN600" s="178"/>
      <c r="DO600" s="178"/>
      <c r="DP600" s="178"/>
      <c r="DQ600" s="178"/>
      <c r="DR600" s="178"/>
      <c r="DS600" s="178"/>
      <c r="DT600" s="178"/>
      <c r="DU600" s="178"/>
      <c r="DV600" s="178"/>
      <c r="DW600" s="178"/>
      <c r="DX600" s="178"/>
      <c r="DY600" s="178"/>
      <c r="DZ600" s="178"/>
      <c r="EA600" s="178"/>
      <c r="EB600" s="178"/>
      <c r="EC600" s="178"/>
      <c r="ED600" s="178"/>
    </row>
    <row r="601" spans="1:134">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c r="CV601" s="178"/>
      <c r="CW601" s="178"/>
      <c r="CX601" s="178"/>
      <c r="CY601" s="178"/>
      <c r="CZ601" s="178"/>
      <c r="DA601" s="178"/>
      <c r="DB601" s="178"/>
      <c r="DC601" s="178"/>
      <c r="DD601" s="178"/>
      <c r="DE601" s="178"/>
      <c r="DF601" s="178"/>
      <c r="DG601" s="178"/>
      <c r="DH601" s="178"/>
      <c r="DI601" s="178"/>
      <c r="DJ601" s="178"/>
      <c r="DK601" s="178"/>
      <c r="DL601" s="178"/>
      <c r="DM601" s="178"/>
      <c r="DN601" s="178"/>
      <c r="DO601" s="178"/>
      <c r="DP601" s="178"/>
      <c r="DQ601" s="178"/>
      <c r="DR601" s="178"/>
      <c r="DS601" s="178"/>
      <c r="DT601" s="178"/>
      <c r="DU601" s="178"/>
      <c r="DV601" s="178"/>
      <c r="DW601" s="178"/>
      <c r="DX601" s="178"/>
      <c r="DY601" s="178"/>
      <c r="DZ601" s="178"/>
      <c r="EA601" s="178"/>
      <c r="EB601" s="178"/>
      <c r="EC601" s="178"/>
      <c r="ED601" s="178"/>
    </row>
    <row r="602" spans="1:134">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c r="AJ602" s="178"/>
      <c r="AK602" s="178"/>
      <c r="AL602" s="178"/>
      <c r="AM602" s="178"/>
      <c r="AN602" s="178"/>
      <c r="AO602" s="178"/>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c r="CV602" s="178"/>
      <c r="CW602" s="178"/>
      <c r="CX602" s="178"/>
      <c r="CY602" s="178"/>
      <c r="CZ602" s="178"/>
      <c r="DA602" s="178"/>
      <c r="DB602" s="178"/>
      <c r="DC602" s="178"/>
      <c r="DD602" s="178"/>
      <c r="DE602" s="178"/>
      <c r="DF602" s="178"/>
      <c r="DG602" s="178"/>
      <c r="DH602" s="178"/>
      <c r="DI602" s="178"/>
      <c r="DJ602" s="178"/>
      <c r="DK602" s="178"/>
      <c r="DL602" s="178"/>
      <c r="DM602" s="178"/>
      <c r="DN602" s="178"/>
      <c r="DO602" s="178"/>
      <c r="DP602" s="178"/>
      <c r="DQ602" s="178"/>
      <c r="DR602" s="178"/>
      <c r="DS602" s="178"/>
      <c r="DT602" s="178"/>
      <c r="DU602" s="178"/>
      <c r="DV602" s="178"/>
      <c r="DW602" s="178"/>
      <c r="DX602" s="178"/>
      <c r="DY602" s="178"/>
      <c r="DZ602" s="178"/>
      <c r="EA602" s="178"/>
      <c r="EB602" s="178"/>
      <c r="EC602" s="178"/>
      <c r="ED602" s="178"/>
    </row>
    <row r="603" spans="1:134">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c r="CV603" s="178"/>
      <c r="CW603" s="178"/>
      <c r="CX603" s="178"/>
      <c r="CY603" s="178"/>
      <c r="CZ603" s="178"/>
      <c r="DA603" s="178"/>
      <c r="DB603" s="178"/>
      <c r="DC603" s="178"/>
      <c r="DD603" s="178"/>
      <c r="DE603" s="178"/>
      <c r="DF603" s="178"/>
      <c r="DG603" s="178"/>
      <c r="DH603" s="178"/>
      <c r="DI603" s="178"/>
      <c r="DJ603" s="178"/>
      <c r="DK603" s="178"/>
      <c r="DL603" s="178"/>
      <c r="DM603" s="178"/>
      <c r="DN603" s="178"/>
      <c r="DO603" s="178"/>
      <c r="DP603" s="178"/>
      <c r="DQ603" s="178"/>
      <c r="DR603" s="178"/>
      <c r="DS603" s="178"/>
      <c r="DT603" s="178"/>
      <c r="DU603" s="178"/>
      <c r="DV603" s="178"/>
      <c r="DW603" s="178"/>
      <c r="DX603" s="178"/>
      <c r="DY603" s="178"/>
      <c r="DZ603" s="178"/>
      <c r="EA603" s="178"/>
      <c r="EB603" s="178"/>
      <c r="EC603" s="178"/>
      <c r="ED603" s="178"/>
    </row>
    <row r="604" spans="1:134">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c r="AJ604" s="178"/>
      <c r="AK604" s="178"/>
      <c r="AL604" s="178"/>
      <c r="AM604" s="178"/>
      <c r="AN604" s="178"/>
      <c r="AO604" s="178"/>
      <c r="AP604" s="178"/>
      <c r="AQ604" s="178"/>
      <c r="AR604" s="178"/>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c r="CV604" s="178"/>
      <c r="CW604" s="178"/>
      <c r="CX604" s="178"/>
      <c r="CY604" s="178"/>
      <c r="CZ604" s="178"/>
      <c r="DA604" s="178"/>
      <c r="DB604" s="178"/>
      <c r="DC604" s="178"/>
      <c r="DD604" s="178"/>
      <c r="DE604" s="178"/>
      <c r="DF604" s="178"/>
      <c r="DG604" s="178"/>
      <c r="DH604" s="178"/>
      <c r="DI604" s="178"/>
      <c r="DJ604" s="178"/>
      <c r="DK604" s="178"/>
      <c r="DL604" s="178"/>
      <c r="DM604" s="178"/>
      <c r="DN604" s="178"/>
      <c r="DO604" s="178"/>
      <c r="DP604" s="178"/>
      <c r="DQ604" s="178"/>
      <c r="DR604" s="178"/>
      <c r="DS604" s="178"/>
      <c r="DT604" s="178"/>
      <c r="DU604" s="178"/>
      <c r="DV604" s="178"/>
      <c r="DW604" s="178"/>
      <c r="DX604" s="178"/>
      <c r="DY604" s="178"/>
      <c r="DZ604" s="178"/>
      <c r="EA604" s="178"/>
      <c r="EB604" s="178"/>
      <c r="EC604" s="178"/>
      <c r="ED604" s="178"/>
    </row>
    <row r="605" spans="1:134">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c r="AJ605" s="178"/>
      <c r="AK605" s="178"/>
      <c r="AL605" s="178"/>
      <c r="AM605" s="178"/>
      <c r="AN605" s="178"/>
      <c r="AO605" s="178"/>
      <c r="AP605" s="178"/>
      <c r="AQ605" s="178"/>
      <c r="AR605" s="178"/>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c r="CV605" s="178"/>
      <c r="CW605" s="178"/>
      <c r="CX605" s="178"/>
      <c r="CY605" s="178"/>
      <c r="CZ605" s="178"/>
      <c r="DA605" s="178"/>
      <c r="DB605" s="178"/>
      <c r="DC605" s="178"/>
      <c r="DD605" s="178"/>
      <c r="DE605" s="178"/>
      <c r="DF605" s="178"/>
      <c r="DG605" s="178"/>
      <c r="DH605" s="178"/>
      <c r="DI605" s="178"/>
      <c r="DJ605" s="178"/>
      <c r="DK605" s="178"/>
      <c r="DL605" s="178"/>
      <c r="DM605" s="178"/>
      <c r="DN605" s="178"/>
      <c r="DO605" s="178"/>
      <c r="DP605" s="178"/>
      <c r="DQ605" s="178"/>
      <c r="DR605" s="178"/>
      <c r="DS605" s="178"/>
      <c r="DT605" s="178"/>
      <c r="DU605" s="178"/>
      <c r="DV605" s="178"/>
      <c r="DW605" s="178"/>
      <c r="DX605" s="178"/>
      <c r="DY605" s="178"/>
      <c r="DZ605" s="178"/>
      <c r="EA605" s="178"/>
      <c r="EB605" s="178"/>
      <c r="EC605" s="178"/>
      <c r="ED605" s="178"/>
    </row>
    <row r="606" spans="1:134">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c r="AJ606" s="178"/>
      <c r="AK606" s="178"/>
      <c r="AL606" s="178"/>
      <c r="AM606" s="178"/>
      <c r="AN606" s="178"/>
      <c r="AO606" s="178"/>
      <c r="AP606" s="178"/>
      <c r="AQ606" s="178"/>
      <c r="AR606" s="178"/>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c r="CV606" s="178"/>
      <c r="CW606" s="178"/>
      <c r="CX606" s="178"/>
      <c r="CY606" s="178"/>
      <c r="CZ606" s="178"/>
      <c r="DA606" s="178"/>
      <c r="DB606" s="178"/>
      <c r="DC606" s="178"/>
      <c r="DD606" s="178"/>
      <c r="DE606" s="178"/>
      <c r="DF606" s="178"/>
      <c r="DG606" s="178"/>
      <c r="DH606" s="178"/>
      <c r="DI606" s="178"/>
      <c r="DJ606" s="178"/>
      <c r="DK606" s="178"/>
      <c r="DL606" s="178"/>
      <c r="DM606" s="178"/>
      <c r="DN606" s="178"/>
      <c r="DO606" s="178"/>
      <c r="DP606" s="178"/>
      <c r="DQ606" s="178"/>
      <c r="DR606" s="178"/>
      <c r="DS606" s="178"/>
      <c r="DT606" s="178"/>
      <c r="DU606" s="178"/>
      <c r="DV606" s="178"/>
      <c r="DW606" s="178"/>
      <c r="DX606" s="178"/>
      <c r="DY606" s="178"/>
      <c r="DZ606" s="178"/>
      <c r="EA606" s="178"/>
      <c r="EB606" s="178"/>
      <c r="EC606" s="178"/>
      <c r="ED606" s="178"/>
    </row>
    <row r="607" spans="1:134">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c r="AJ607" s="178"/>
      <c r="AK607" s="178"/>
      <c r="AL607" s="178"/>
      <c r="AM607" s="178"/>
      <c r="AN607" s="178"/>
      <c r="AO607" s="178"/>
      <c r="AP607" s="178"/>
      <c r="AQ607" s="178"/>
      <c r="AR607" s="178"/>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c r="CV607" s="178"/>
      <c r="CW607" s="178"/>
      <c r="CX607" s="178"/>
      <c r="CY607" s="178"/>
      <c r="CZ607" s="178"/>
      <c r="DA607" s="178"/>
      <c r="DB607" s="178"/>
      <c r="DC607" s="178"/>
      <c r="DD607" s="178"/>
      <c r="DE607" s="178"/>
      <c r="DF607" s="178"/>
      <c r="DG607" s="178"/>
      <c r="DH607" s="178"/>
      <c r="DI607" s="178"/>
      <c r="DJ607" s="178"/>
      <c r="DK607" s="178"/>
      <c r="DL607" s="178"/>
      <c r="DM607" s="178"/>
      <c r="DN607" s="178"/>
      <c r="DO607" s="178"/>
      <c r="DP607" s="178"/>
      <c r="DQ607" s="178"/>
      <c r="DR607" s="178"/>
      <c r="DS607" s="178"/>
      <c r="DT607" s="178"/>
      <c r="DU607" s="178"/>
      <c r="DV607" s="178"/>
      <c r="DW607" s="178"/>
      <c r="DX607" s="178"/>
      <c r="DY607" s="178"/>
      <c r="DZ607" s="178"/>
      <c r="EA607" s="178"/>
      <c r="EB607" s="178"/>
      <c r="EC607" s="178"/>
      <c r="ED607" s="178"/>
    </row>
    <row r="608" spans="1:134">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c r="CV608" s="178"/>
      <c r="CW608" s="178"/>
      <c r="CX608" s="178"/>
      <c r="CY608" s="178"/>
      <c r="CZ608" s="178"/>
      <c r="DA608" s="178"/>
      <c r="DB608" s="178"/>
      <c r="DC608" s="178"/>
      <c r="DD608" s="178"/>
      <c r="DE608" s="178"/>
      <c r="DF608" s="178"/>
      <c r="DG608" s="178"/>
      <c r="DH608" s="178"/>
      <c r="DI608" s="178"/>
      <c r="DJ608" s="178"/>
      <c r="DK608" s="178"/>
      <c r="DL608" s="178"/>
      <c r="DM608" s="178"/>
      <c r="DN608" s="178"/>
      <c r="DO608" s="178"/>
      <c r="DP608" s="178"/>
      <c r="DQ608" s="178"/>
      <c r="DR608" s="178"/>
      <c r="DS608" s="178"/>
      <c r="DT608" s="178"/>
      <c r="DU608" s="178"/>
      <c r="DV608" s="178"/>
      <c r="DW608" s="178"/>
      <c r="DX608" s="178"/>
      <c r="DY608" s="178"/>
      <c r="DZ608" s="178"/>
      <c r="EA608" s="178"/>
      <c r="EB608" s="178"/>
      <c r="EC608" s="178"/>
      <c r="ED608" s="178"/>
    </row>
    <row r="609" spans="1:134">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c r="CV609" s="178"/>
      <c r="CW609" s="178"/>
      <c r="CX609" s="178"/>
      <c r="CY609" s="178"/>
      <c r="CZ609" s="178"/>
      <c r="DA609" s="178"/>
      <c r="DB609" s="178"/>
      <c r="DC609" s="178"/>
      <c r="DD609" s="178"/>
      <c r="DE609" s="178"/>
      <c r="DF609" s="178"/>
      <c r="DG609" s="178"/>
      <c r="DH609" s="178"/>
      <c r="DI609" s="178"/>
      <c r="DJ609" s="178"/>
      <c r="DK609" s="178"/>
      <c r="DL609" s="178"/>
      <c r="DM609" s="178"/>
      <c r="DN609" s="178"/>
      <c r="DO609" s="178"/>
      <c r="DP609" s="178"/>
      <c r="DQ609" s="178"/>
      <c r="DR609" s="178"/>
      <c r="DS609" s="178"/>
      <c r="DT609" s="178"/>
      <c r="DU609" s="178"/>
      <c r="DV609" s="178"/>
      <c r="DW609" s="178"/>
      <c r="DX609" s="178"/>
      <c r="DY609" s="178"/>
      <c r="DZ609" s="178"/>
      <c r="EA609" s="178"/>
      <c r="EB609" s="178"/>
      <c r="EC609" s="178"/>
      <c r="ED609" s="178"/>
    </row>
    <row r="610" spans="1:134">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c r="CV610" s="178"/>
      <c r="CW610" s="178"/>
      <c r="CX610" s="178"/>
      <c r="CY610" s="178"/>
      <c r="CZ610" s="178"/>
      <c r="DA610" s="178"/>
      <c r="DB610" s="178"/>
      <c r="DC610" s="178"/>
      <c r="DD610" s="178"/>
      <c r="DE610" s="178"/>
      <c r="DF610" s="178"/>
      <c r="DG610" s="178"/>
      <c r="DH610" s="178"/>
      <c r="DI610" s="178"/>
      <c r="DJ610" s="178"/>
      <c r="DK610" s="178"/>
      <c r="DL610" s="178"/>
      <c r="DM610" s="178"/>
      <c r="DN610" s="178"/>
      <c r="DO610" s="178"/>
      <c r="DP610" s="178"/>
      <c r="DQ610" s="178"/>
      <c r="DR610" s="178"/>
      <c r="DS610" s="178"/>
      <c r="DT610" s="178"/>
      <c r="DU610" s="178"/>
      <c r="DV610" s="178"/>
      <c r="DW610" s="178"/>
      <c r="DX610" s="178"/>
      <c r="DY610" s="178"/>
      <c r="DZ610" s="178"/>
      <c r="EA610" s="178"/>
      <c r="EB610" s="178"/>
      <c r="EC610" s="178"/>
      <c r="ED610" s="178"/>
    </row>
    <row r="611" spans="1:134">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c r="CV611" s="178"/>
      <c r="CW611" s="178"/>
      <c r="CX611" s="178"/>
      <c r="CY611" s="178"/>
      <c r="CZ611" s="178"/>
      <c r="DA611" s="178"/>
      <c r="DB611" s="178"/>
      <c r="DC611" s="178"/>
      <c r="DD611" s="178"/>
      <c r="DE611" s="178"/>
      <c r="DF611" s="178"/>
      <c r="DG611" s="178"/>
      <c r="DH611" s="178"/>
      <c r="DI611" s="178"/>
      <c r="DJ611" s="178"/>
      <c r="DK611" s="178"/>
      <c r="DL611" s="178"/>
      <c r="DM611" s="178"/>
      <c r="DN611" s="178"/>
      <c r="DO611" s="178"/>
      <c r="DP611" s="178"/>
      <c r="DQ611" s="178"/>
      <c r="DR611" s="178"/>
      <c r="DS611" s="178"/>
      <c r="DT611" s="178"/>
      <c r="DU611" s="178"/>
      <c r="DV611" s="178"/>
      <c r="DW611" s="178"/>
      <c r="DX611" s="178"/>
      <c r="DY611" s="178"/>
      <c r="DZ611" s="178"/>
      <c r="EA611" s="178"/>
      <c r="EB611" s="178"/>
      <c r="EC611" s="178"/>
      <c r="ED611" s="178"/>
    </row>
    <row r="612" spans="1:134">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c r="CV612" s="178"/>
      <c r="CW612" s="178"/>
      <c r="CX612" s="178"/>
      <c r="CY612" s="178"/>
      <c r="CZ612" s="178"/>
      <c r="DA612" s="178"/>
      <c r="DB612" s="178"/>
      <c r="DC612" s="178"/>
      <c r="DD612" s="178"/>
      <c r="DE612" s="178"/>
      <c r="DF612" s="178"/>
      <c r="DG612" s="178"/>
      <c r="DH612" s="178"/>
      <c r="DI612" s="178"/>
      <c r="DJ612" s="178"/>
      <c r="DK612" s="178"/>
      <c r="DL612" s="178"/>
      <c r="DM612" s="178"/>
      <c r="DN612" s="178"/>
      <c r="DO612" s="178"/>
      <c r="DP612" s="178"/>
      <c r="DQ612" s="178"/>
      <c r="DR612" s="178"/>
      <c r="DS612" s="178"/>
      <c r="DT612" s="178"/>
      <c r="DU612" s="178"/>
      <c r="DV612" s="178"/>
      <c r="DW612" s="178"/>
      <c r="DX612" s="178"/>
      <c r="DY612" s="178"/>
      <c r="DZ612" s="178"/>
      <c r="EA612" s="178"/>
      <c r="EB612" s="178"/>
      <c r="EC612" s="178"/>
      <c r="ED612" s="178"/>
    </row>
    <row r="613" spans="1:134">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c r="CV613" s="178"/>
      <c r="CW613" s="178"/>
      <c r="CX613" s="178"/>
      <c r="CY613" s="178"/>
      <c r="CZ613" s="178"/>
      <c r="DA613" s="178"/>
      <c r="DB613" s="178"/>
      <c r="DC613" s="178"/>
      <c r="DD613" s="178"/>
      <c r="DE613" s="178"/>
      <c r="DF613" s="178"/>
      <c r="DG613" s="178"/>
      <c r="DH613" s="178"/>
      <c r="DI613" s="178"/>
      <c r="DJ613" s="178"/>
      <c r="DK613" s="178"/>
      <c r="DL613" s="178"/>
      <c r="DM613" s="178"/>
      <c r="DN613" s="178"/>
      <c r="DO613" s="178"/>
      <c r="DP613" s="178"/>
      <c r="DQ613" s="178"/>
      <c r="DR613" s="178"/>
      <c r="DS613" s="178"/>
      <c r="DT613" s="178"/>
      <c r="DU613" s="178"/>
      <c r="DV613" s="178"/>
      <c r="DW613" s="178"/>
      <c r="DX613" s="178"/>
      <c r="DY613" s="178"/>
      <c r="DZ613" s="178"/>
      <c r="EA613" s="178"/>
      <c r="EB613" s="178"/>
      <c r="EC613" s="178"/>
      <c r="ED613" s="178"/>
    </row>
    <row r="614" spans="1:134">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c r="CV614" s="178"/>
      <c r="CW614" s="178"/>
      <c r="CX614" s="178"/>
      <c r="CY614" s="178"/>
      <c r="CZ614" s="178"/>
      <c r="DA614" s="178"/>
      <c r="DB614" s="178"/>
      <c r="DC614" s="178"/>
      <c r="DD614" s="178"/>
      <c r="DE614" s="178"/>
      <c r="DF614" s="178"/>
      <c r="DG614" s="178"/>
      <c r="DH614" s="178"/>
      <c r="DI614" s="178"/>
      <c r="DJ614" s="178"/>
      <c r="DK614" s="178"/>
      <c r="DL614" s="178"/>
      <c r="DM614" s="178"/>
      <c r="DN614" s="178"/>
      <c r="DO614" s="178"/>
      <c r="DP614" s="178"/>
      <c r="DQ614" s="178"/>
      <c r="DR614" s="178"/>
      <c r="DS614" s="178"/>
      <c r="DT614" s="178"/>
      <c r="DU614" s="178"/>
      <c r="DV614" s="178"/>
      <c r="DW614" s="178"/>
      <c r="DX614" s="178"/>
      <c r="DY614" s="178"/>
      <c r="DZ614" s="178"/>
      <c r="EA614" s="178"/>
      <c r="EB614" s="178"/>
      <c r="EC614" s="178"/>
      <c r="ED614" s="178"/>
    </row>
    <row r="615" spans="1:134">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c r="CV615" s="178"/>
      <c r="CW615" s="178"/>
      <c r="CX615" s="178"/>
      <c r="CY615" s="178"/>
      <c r="CZ615" s="178"/>
      <c r="DA615" s="178"/>
      <c r="DB615" s="178"/>
      <c r="DC615" s="178"/>
      <c r="DD615" s="178"/>
      <c r="DE615" s="178"/>
      <c r="DF615" s="178"/>
      <c r="DG615" s="178"/>
      <c r="DH615" s="178"/>
      <c r="DI615" s="178"/>
      <c r="DJ615" s="178"/>
      <c r="DK615" s="178"/>
      <c r="DL615" s="178"/>
      <c r="DM615" s="178"/>
      <c r="DN615" s="178"/>
      <c r="DO615" s="178"/>
      <c r="DP615" s="178"/>
      <c r="DQ615" s="178"/>
      <c r="DR615" s="178"/>
      <c r="DS615" s="178"/>
      <c r="DT615" s="178"/>
      <c r="DU615" s="178"/>
      <c r="DV615" s="178"/>
      <c r="DW615" s="178"/>
      <c r="DX615" s="178"/>
      <c r="DY615" s="178"/>
      <c r="DZ615" s="178"/>
      <c r="EA615" s="178"/>
      <c r="EB615" s="178"/>
      <c r="EC615" s="178"/>
      <c r="ED615" s="178"/>
    </row>
    <row r="616" spans="1:134">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c r="CV616" s="178"/>
      <c r="CW616" s="178"/>
      <c r="CX616" s="178"/>
      <c r="CY616" s="178"/>
      <c r="CZ616" s="178"/>
      <c r="DA616" s="178"/>
      <c r="DB616" s="178"/>
      <c r="DC616" s="178"/>
      <c r="DD616" s="178"/>
      <c r="DE616" s="178"/>
      <c r="DF616" s="178"/>
      <c r="DG616" s="178"/>
      <c r="DH616" s="178"/>
      <c r="DI616" s="178"/>
      <c r="DJ616" s="178"/>
      <c r="DK616" s="178"/>
      <c r="DL616" s="178"/>
      <c r="DM616" s="178"/>
      <c r="DN616" s="178"/>
      <c r="DO616" s="178"/>
      <c r="DP616" s="178"/>
      <c r="DQ616" s="178"/>
      <c r="DR616" s="178"/>
      <c r="DS616" s="178"/>
      <c r="DT616" s="178"/>
      <c r="DU616" s="178"/>
      <c r="DV616" s="178"/>
      <c r="DW616" s="178"/>
      <c r="DX616" s="178"/>
      <c r="DY616" s="178"/>
      <c r="DZ616" s="178"/>
      <c r="EA616" s="178"/>
      <c r="EB616" s="178"/>
      <c r="EC616" s="178"/>
      <c r="ED616" s="178"/>
    </row>
    <row r="617" spans="1:134">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c r="CV617" s="178"/>
      <c r="CW617" s="178"/>
      <c r="CX617" s="178"/>
      <c r="CY617" s="178"/>
      <c r="CZ617" s="178"/>
      <c r="DA617" s="178"/>
      <c r="DB617" s="178"/>
      <c r="DC617" s="178"/>
      <c r="DD617" s="178"/>
      <c r="DE617" s="178"/>
      <c r="DF617" s="178"/>
      <c r="DG617" s="178"/>
      <c r="DH617" s="178"/>
      <c r="DI617" s="178"/>
      <c r="DJ617" s="178"/>
      <c r="DK617" s="178"/>
      <c r="DL617" s="178"/>
      <c r="DM617" s="178"/>
      <c r="DN617" s="178"/>
      <c r="DO617" s="178"/>
      <c r="DP617" s="178"/>
      <c r="DQ617" s="178"/>
      <c r="DR617" s="178"/>
      <c r="DS617" s="178"/>
      <c r="DT617" s="178"/>
      <c r="DU617" s="178"/>
      <c r="DV617" s="178"/>
      <c r="DW617" s="178"/>
      <c r="DX617" s="178"/>
      <c r="DY617" s="178"/>
      <c r="DZ617" s="178"/>
      <c r="EA617" s="178"/>
      <c r="EB617" s="178"/>
      <c r="EC617" s="178"/>
      <c r="ED617" s="178"/>
    </row>
    <row r="618" spans="1:134">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c r="CV618" s="178"/>
      <c r="CW618" s="178"/>
      <c r="CX618" s="178"/>
      <c r="CY618" s="178"/>
      <c r="CZ618" s="178"/>
      <c r="DA618" s="178"/>
      <c r="DB618" s="178"/>
      <c r="DC618" s="178"/>
      <c r="DD618" s="178"/>
      <c r="DE618" s="178"/>
      <c r="DF618" s="178"/>
      <c r="DG618" s="178"/>
      <c r="DH618" s="178"/>
      <c r="DI618" s="178"/>
      <c r="DJ618" s="178"/>
      <c r="DK618" s="178"/>
      <c r="DL618" s="178"/>
      <c r="DM618" s="178"/>
      <c r="DN618" s="178"/>
      <c r="DO618" s="178"/>
      <c r="DP618" s="178"/>
      <c r="DQ618" s="178"/>
      <c r="DR618" s="178"/>
      <c r="DS618" s="178"/>
      <c r="DT618" s="178"/>
      <c r="DU618" s="178"/>
      <c r="DV618" s="178"/>
      <c r="DW618" s="178"/>
      <c r="DX618" s="178"/>
      <c r="DY618" s="178"/>
      <c r="DZ618" s="178"/>
      <c r="EA618" s="178"/>
      <c r="EB618" s="178"/>
      <c r="EC618" s="178"/>
      <c r="ED618" s="178"/>
    </row>
    <row r="619" spans="1:134">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c r="CV619" s="178"/>
      <c r="CW619" s="178"/>
      <c r="CX619" s="178"/>
      <c r="CY619" s="178"/>
      <c r="CZ619" s="178"/>
      <c r="DA619" s="178"/>
      <c r="DB619" s="178"/>
      <c r="DC619" s="178"/>
      <c r="DD619" s="178"/>
      <c r="DE619" s="178"/>
      <c r="DF619" s="178"/>
      <c r="DG619" s="178"/>
      <c r="DH619" s="178"/>
      <c r="DI619" s="178"/>
      <c r="DJ619" s="178"/>
      <c r="DK619" s="178"/>
      <c r="DL619" s="178"/>
      <c r="DM619" s="178"/>
      <c r="DN619" s="178"/>
      <c r="DO619" s="178"/>
      <c r="DP619" s="178"/>
      <c r="DQ619" s="178"/>
      <c r="DR619" s="178"/>
      <c r="DS619" s="178"/>
      <c r="DT619" s="178"/>
      <c r="DU619" s="178"/>
      <c r="DV619" s="178"/>
      <c r="DW619" s="178"/>
      <c r="DX619" s="178"/>
      <c r="DY619" s="178"/>
      <c r="DZ619" s="178"/>
      <c r="EA619" s="178"/>
      <c r="EB619" s="178"/>
      <c r="EC619" s="178"/>
      <c r="ED619" s="178"/>
    </row>
    <row r="620" spans="1:134">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c r="CV620" s="178"/>
      <c r="CW620" s="178"/>
      <c r="CX620" s="178"/>
      <c r="CY620" s="178"/>
      <c r="CZ620" s="178"/>
      <c r="DA620" s="178"/>
      <c r="DB620" s="178"/>
      <c r="DC620" s="178"/>
      <c r="DD620" s="178"/>
      <c r="DE620" s="178"/>
      <c r="DF620" s="178"/>
      <c r="DG620" s="178"/>
      <c r="DH620" s="178"/>
      <c r="DI620" s="178"/>
      <c r="DJ620" s="178"/>
      <c r="DK620" s="178"/>
      <c r="DL620" s="178"/>
      <c r="DM620" s="178"/>
      <c r="DN620" s="178"/>
      <c r="DO620" s="178"/>
      <c r="DP620" s="178"/>
      <c r="DQ620" s="178"/>
      <c r="DR620" s="178"/>
      <c r="DS620" s="178"/>
      <c r="DT620" s="178"/>
      <c r="DU620" s="178"/>
      <c r="DV620" s="178"/>
      <c r="DW620" s="178"/>
      <c r="DX620" s="178"/>
      <c r="DY620" s="178"/>
      <c r="DZ620" s="178"/>
      <c r="EA620" s="178"/>
      <c r="EB620" s="178"/>
      <c r="EC620" s="178"/>
      <c r="ED620" s="178"/>
    </row>
    <row r="621" spans="1:134">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c r="AJ621" s="178"/>
      <c r="AK621" s="178"/>
      <c r="AL621" s="178"/>
      <c r="AM621" s="178"/>
      <c r="AN621" s="178"/>
      <c r="AO621" s="178"/>
      <c r="AP621" s="178"/>
      <c r="AQ621" s="178"/>
      <c r="AR621" s="178"/>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c r="CV621" s="178"/>
      <c r="CW621" s="178"/>
      <c r="CX621" s="178"/>
      <c r="CY621" s="178"/>
      <c r="CZ621" s="178"/>
      <c r="DA621" s="178"/>
      <c r="DB621" s="178"/>
      <c r="DC621" s="178"/>
      <c r="DD621" s="178"/>
      <c r="DE621" s="178"/>
      <c r="DF621" s="178"/>
      <c r="DG621" s="178"/>
      <c r="DH621" s="178"/>
      <c r="DI621" s="178"/>
      <c r="DJ621" s="178"/>
      <c r="DK621" s="178"/>
      <c r="DL621" s="178"/>
      <c r="DM621" s="178"/>
      <c r="DN621" s="178"/>
      <c r="DO621" s="178"/>
      <c r="DP621" s="178"/>
      <c r="DQ621" s="178"/>
      <c r="DR621" s="178"/>
      <c r="DS621" s="178"/>
      <c r="DT621" s="178"/>
      <c r="DU621" s="178"/>
      <c r="DV621" s="178"/>
      <c r="DW621" s="178"/>
      <c r="DX621" s="178"/>
      <c r="DY621" s="178"/>
      <c r="DZ621" s="178"/>
      <c r="EA621" s="178"/>
      <c r="EB621" s="178"/>
      <c r="EC621" s="178"/>
      <c r="ED621" s="178"/>
    </row>
    <row r="622" spans="1:134">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c r="CV622" s="178"/>
      <c r="CW622" s="178"/>
      <c r="CX622" s="178"/>
      <c r="CY622" s="178"/>
      <c r="CZ622" s="178"/>
      <c r="DA622" s="178"/>
      <c r="DB622" s="178"/>
      <c r="DC622" s="178"/>
      <c r="DD622" s="178"/>
      <c r="DE622" s="178"/>
      <c r="DF622" s="178"/>
      <c r="DG622" s="178"/>
      <c r="DH622" s="178"/>
      <c r="DI622" s="178"/>
      <c r="DJ622" s="178"/>
      <c r="DK622" s="178"/>
      <c r="DL622" s="178"/>
      <c r="DM622" s="178"/>
      <c r="DN622" s="178"/>
      <c r="DO622" s="178"/>
      <c r="DP622" s="178"/>
      <c r="DQ622" s="178"/>
      <c r="DR622" s="178"/>
      <c r="DS622" s="178"/>
      <c r="DT622" s="178"/>
      <c r="DU622" s="178"/>
      <c r="DV622" s="178"/>
      <c r="DW622" s="178"/>
      <c r="DX622" s="178"/>
      <c r="DY622" s="178"/>
      <c r="DZ622" s="178"/>
      <c r="EA622" s="178"/>
      <c r="EB622" s="178"/>
      <c r="EC622" s="178"/>
      <c r="ED622" s="178"/>
    </row>
    <row r="623" spans="1:134">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c r="AJ623" s="178"/>
      <c r="AK623" s="178"/>
      <c r="AL623" s="178"/>
      <c r="AM623" s="178"/>
      <c r="AN623" s="178"/>
      <c r="AO623" s="178"/>
      <c r="AP623" s="178"/>
      <c r="AQ623" s="178"/>
      <c r="AR623" s="178"/>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c r="CV623" s="178"/>
      <c r="CW623" s="178"/>
      <c r="CX623" s="178"/>
      <c r="CY623" s="178"/>
      <c r="CZ623" s="178"/>
      <c r="DA623" s="178"/>
      <c r="DB623" s="178"/>
      <c r="DC623" s="178"/>
      <c r="DD623" s="178"/>
      <c r="DE623" s="178"/>
      <c r="DF623" s="178"/>
      <c r="DG623" s="178"/>
      <c r="DH623" s="178"/>
      <c r="DI623" s="178"/>
      <c r="DJ623" s="178"/>
      <c r="DK623" s="178"/>
      <c r="DL623" s="178"/>
      <c r="DM623" s="178"/>
      <c r="DN623" s="178"/>
      <c r="DO623" s="178"/>
      <c r="DP623" s="178"/>
      <c r="DQ623" s="178"/>
      <c r="DR623" s="178"/>
      <c r="DS623" s="178"/>
      <c r="DT623" s="178"/>
      <c r="DU623" s="178"/>
      <c r="DV623" s="178"/>
      <c r="DW623" s="178"/>
      <c r="DX623" s="178"/>
      <c r="DY623" s="178"/>
      <c r="DZ623" s="178"/>
      <c r="EA623" s="178"/>
      <c r="EB623" s="178"/>
      <c r="EC623" s="178"/>
      <c r="ED623" s="178"/>
    </row>
    <row r="624" spans="1:134">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c r="AJ624" s="178"/>
      <c r="AK624" s="178"/>
      <c r="AL624" s="178"/>
      <c r="AM624" s="178"/>
      <c r="AN624" s="178"/>
      <c r="AO624" s="178"/>
      <c r="AP624" s="178"/>
      <c r="AQ624" s="178"/>
      <c r="AR624" s="178"/>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c r="CV624" s="178"/>
      <c r="CW624" s="178"/>
      <c r="CX624" s="178"/>
      <c r="CY624" s="178"/>
      <c r="CZ624" s="178"/>
      <c r="DA624" s="178"/>
      <c r="DB624" s="178"/>
      <c r="DC624" s="178"/>
      <c r="DD624" s="178"/>
      <c r="DE624" s="178"/>
      <c r="DF624" s="178"/>
      <c r="DG624" s="178"/>
      <c r="DH624" s="178"/>
      <c r="DI624" s="178"/>
      <c r="DJ624" s="178"/>
      <c r="DK624" s="178"/>
      <c r="DL624" s="178"/>
      <c r="DM624" s="178"/>
      <c r="DN624" s="178"/>
      <c r="DO624" s="178"/>
      <c r="DP624" s="178"/>
      <c r="DQ624" s="178"/>
      <c r="DR624" s="178"/>
      <c r="DS624" s="178"/>
      <c r="DT624" s="178"/>
      <c r="DU624" s="178"/>
      <c r="DV624" s="178"/>
      <c r="DW624" s="178"/>
      <c r="DX624" s="178"/>
      <c r="DY624" s="178"/>
      <c r="DZ624" s="178"/>
      <c r="EA624" s="178"/>
      <c r="EB624" s="178"/>
      <c r="EC624" s="178"/>
      <c r="ED624" s="178"/>
    </row>
    <row r="625" spans="1:134">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c r="CV625" s="178"/>
      <c r="CW625" s="178"/>
      <c r="CX625" s="178"/>
      <c r="CY625" s="178"/>
      <c r="CZ625" s="178"/>
      <c r="DA625" s="178"/>
      <c r="DB625" s="178"/>
      <c r="DC625" s="178"/>
      <c r="DD625" s="178"/>
      <c r="DE625" s="178"/>
      <c r="DF625" s="178"/>
      <c r="DG625" s="178"/>
      <c r="DH625" s="178"/>
      <c r="DI625" s="178"/>
      <c r="DJ625" s="178"/>
      <c r="DK625" s="178"/>
      <c r="DL625" s="178"/>
      <c r="DM625" s="178"/>
      <c r="DN625" s="178"/>
      <c r="DO625" s="178"/>
      <c r="DP625" s="178"/>
      <c r="DQ625" s="178"/>
      <c r="DR625" s="178"/>
      <c r="DS625" s="178"/>
      <c r="DT625" s="178"/>
      <c r="DU625" s="178"/>
      <c r="DV625" s="178"/>
      <c r="DW625" s="178"/>
      <c r="DX625" s="178"/>
      <c r="DY625" s="178"/>
      <c r="DZ625" s="178"/>
      <c r="EA625" s="178"/>
      <c r="EB625" s="178"/>
      <c r="EC625" s="178"/>
      <c r="ED625" s="178"/>
    </row>
    <row r="626" spans="1:134">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c r="AJ626" s="178"/>
      <c r="AK626" s="178"/>
      <c r="AL626" s="178"/>
      <c r="AM626" s="178"/>
      <c r="AN626" s="178"/>
      <c r="AO626" s="178"/>
      <c r="AP626" s="178"/>
      <c r="AQ626" s="178"/>
      <c r="AR626" s="178"/>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c r="CV626" s="178"/>
      <c r="CW626" s="178"/>
      <c r="CX626" s="178"/>
      <c r="CY626" s="178"/>
      <c r="CZ626" s="178"/>
      <c r="DA626" s="178"/>
      <c r="DB626" s="178"/>
      <c r="DC626" s="178"/>
      <c r="DD626" s="178"/>
      <c r="DE626" s="178"/>
      <c r="DF626" s="178"/>
      <c r="DG626" s="178"/>
      <c r="DH626" s="178"/>
      <c r="DI626" s="178"/>
      <c r="DJ626" s="178"/>
      <c r="DK626" s="178"/>
      <c r="DL626" s="178"/>
      <c r="DM626" s="178"/>
      <c r="DN626" s="178"/>
      <c r="DO626" s="178"/>
      <c r="DP626" s="178"/>
      <c r="DQ626" s="178"/>
      <c r="DR626" s="178"/>
      <c r="DS626" s="178"/>
      <c r="DT626" s="178"/>
      <c r="DU626" s="178"/>
      <c r="DV626" s="178"/>
      <c r="DW626" s="178"/>
      <c r="DX626" s="178"/>
      <c r="DY626" s="178"/>
      <c r="DZ626" s="178"/>
      <c r="EA626" s="178"/>
      <c r="EB626" s="178"/>
      <c r="EC626" s="178"/>
      <c r="ED626" s="178"/>
    </row>
    <row r="627" spans="1:134">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c r="AJ627" s="178"/>
      <c r="AK627" s="178"/>
      <c r="AL627" s="178"/>
      <c r="AM627" s="178"/>
      <c r="AN627" s="178"/>
      <c r="AO627" s="178"/>
      <c r="AP627" s="178"/>
      <c r="AQ627" s="178"/>
      <c r="AR627" s="178"/>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c r="CV627" s="178"/>
      <c r="CW627" s="178"/>
      <c r="CX627" s="178"/>
      <c r="CY627" s="178"/>
      <c r="CZ627" s="178"/>
      <c r="DA627" s="178"/>
      <c r="DB627" s="178"/>
      <c r="DC627" s="178"/>
      <c r="DD627" s="178"/>
      <c r="DE627" s="178"/>
      <c r="DF627" s="178"/>
      <c r="DG627" s="178"/>
      <c r="DH627" s="178"/>
      <c r="DI627" s="178"/>
      <c r="DJ627" s="178"/>
      <c r="DK627" s="178"/>
      <c r="DL627" s="178"/>
      <c r="DM627" s="178"/>
      <c r="DN627" s="178"/>
      <c r="DO627" s="178"/>
      <c r="DP627" s="178"/>
      <c r="DQ627" s="178"/>
      <c r="DR627" s="178"/>
      <c r="DS627" s="178"/>
      <c r="DT627" s="178"/>
      <c r="DU627" s="178"/>
      <c r="DV627" s="178"/>
      <c r="DW627" s="178"/>
      <c r="DX627" s="178"/>
      <c r="DY627" s="178"/>
      <c r="DZ627" s="178"/>
      <c r="EA627" s="178"/>
      <c r="EB627" s="178"/>
      <c r="EC627" s="178"/>
      <c r="ED627" s="178"/>
    </row>
    <row r="628" spans="1:134">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c r="AJ628" s="178"/>
      <c r="AK628" s="178"/>
      <c r="AL628" s="178"/>
      <c r="AM628" s="178"/>
      <c r="AN628" s="178"/>
      <c r="AO628" s="178"/>
      <c r="AP628" s="178"/>
      <c r="AQ628" s="178"/>
      <c r="AR628" s="178"/>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c r="CV628" s="178"/>
      <c r="CW628" s="178"/>
      <c r="CX628" s="178"/>
      <c r="CY628" s="178"/>
      <c r="CZ628" s="178"/>
      <c r="DA628" s="178"/>
      <c r="DB628" s="178"/>
      <c r="DC628" s="178"/>
      <c r="DD628" s="178"/>
      <c r="DE628" s="178"/>
      <c r="DF628" s="178"/>
      <c r="DG628" s="178"/>
      <c r="DH628" s="178"/>
      <c r="DI628" s="178"/>
      <c r="DJ628" s="178"/>
      <c r="DK628" s="178"/>
      <c r="DL628" s="178"/>
      <c r="DM628" s="178"/>
      <c r="DN628" s="178"/>
      <c r="DO628" s="178"/>
      <c r="DP628" s="178"/>
      <c r="DQ628" s="178"/>
      <c r="DR628" s="178"/>
      <c r="DS628" s="178"/>
      <c r="DT628" s="178"/>
      <c r="DU628" s="178"/>
      <c r="DV628" s="178"/>
      <c r="DW628" s="178"/>
      <c r="DX628" s="178"/>
      <c r="DY628" s="178"/>
      <c r="DZ628" s="178"/>
      <c r="EA628" s="178"/>
      <c r="EB628" s="178"/>
      <c r="EC628" s="178"/>
      <c r="ED628" s="178"/>
    </row>
    <row r="629" spans="1:134">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c r="AJ629" s="178"/>
      <c r="AK629" s="178"/>
      <c r="AL629" s="178"/>
      <c r="AM629" s="178"/>
      <c r="AN629" s="178"/>
      <c r="AO629" s="178"/>
      <c r="AP629" s="178"/>
      <c r="AQ629" s="178"/>
      <c r="AR629" s="178"/>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c r="CV629" s="178"/>
      <c r="CW629" s="178"/>
      <c r="CX629" s="178"/>
      <c r="CY629" s="178"/>
      <c r="CZ629" s="178"/>
      <c r="DA629" s="178"/>
      <c r="DB629" s="178"/>
      <c r="DC629" s="178"/>
      <c r="DD629" s="178"/>
      <c r="DE629" s="178"/>
      <c r="DF629" s="178"/>
      <c r="DG629" s="178"/>
      <c r="DH629" s="178"/>
      <c r="DI629" s="178"/>
      <c r="DJ629" s="178"/>
      <c r="DK629" s="178"/>
      <c r="DL629" s="178"/>
      <c r="DM629" s="178"/>
      <c r="DN629" s="178"/>
      <c r="DO629" s="178"/>
      <c r="DP629" s="178"/>
      <c r="DQ629" s="178"/>
      <c r="DR629" s="178"/>
      <c r="DS629" s="178"/>
      <c r="DT629" s="178"/>
      <c r="DU629" s="178"/>
      <c r="DV629" s="178"/>
      <c r="DW629" s="178"/>
      <c r="DX629" s="178"/>
      <c r="DY629" s="178"/>
      <c r="DZ629" s="178"/>
      <c r="EA629" s="178"/>
      <c r="EB629" s="178"/>
      <c r="EC629" s="178"/>
      <c r="ED629" s="178"/>
    </row>
    <row r="630" spans="1:134">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c r="AJ630" s="178"/>
      <c r="AK630" s="178"/>
      <c r="AL630" s="178"/>
      <c r="AM630" s="178"/>
      <c r="AN630" s="178"/>
      <c r="AO630" s="178"/>
      <c r="AP630" s="178"/>
      <c r="AQ630" s="178"/>
      <c r="AR630" s="178"/>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8"/>
      <c r="CY630" s="178"/>
      <c r="CZ630" s="178"/>
      <c r="DA630" s="178"/>
      <c r="DB630" s="178"/>
      <c r="DC630" s="178"/>
      <c r="DD630" s="178"/>
      <c r="DE630" s="178"/>
      <c r="DF630" s="178"/>
      <c r="DG630" s="178"/>
      <c r="DH630" s="178"/>
      <c r="DI630" s="178"/>
      <c r="DJ630" s="178"/>
      <c r="DK630" s="178"/>
      <c r="DL630" s="178"/>
      <c r="DM630" s="178"/>
      <c r="DN630" s="178"/>
      <c r="DO630" s="178"/>
      <c r="DP630" s="178"/>
      <c r="DQ630" s="178"/>
      <c r="DR630" s="178"/>
      <c r="DS630" s="178"/>
      <c r="DT630" s="178"/>
      <c r="DU630" s="178"/>
      <c r="DV630" s="178"/>
      <c r="DW630" s="178"/>
      <c r="DX630" s="178"/>
      <c r="DY630" s="178"/>
      <c r="DZ630" s="178"/>
      <c r="EA630" s="178"/>
      <c r="EB630" s="178"/>
      <c r="EC630" s="178"/>
      <c r="ED630" s="178"/>
    </row>
    <row r="631" spans="1:134">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c r="CV631" s="178"/>
      <c r="CW631" s="178"/>
      <c r="CX631" s="178"/>
      <c r="CY631" s="178"/>
      <c r="CZ631" s="178"/>
      <c r="DA631" s="178"/>
      <c r="DB631" s="178"/>
      <c r="DC631" s="178"/>
      <c r="DD631" s="178"/>
      <c r="DE631" s="178"/>
      <c r="DF631" s="178"/>
      <c r="DG631" s="178"/>
      <c r="DH631" s="178"/>
      <c r="DI631" s="178"/>
      <c r="DJ631" s="178"/>
      <c r="DK631" s="178"/>
      <c r="DL631" s="178"/>
      <c r="DM631" s="178"/>
      <c r="DN631" s="178"/>
      <c r="DO631" s="178"/>
      <c r="DP631" s="178"/>
      <c r="DQ631" s="178"/>
      <c r="DR631" s="178"/>
      <c r="DS631" s="178"/>
      <c r="DT631" s="178"/>
      <c r="DU631" s="178"/>
      <c r="DV631" s="178"/>
      <c r="DW631" s="178"/>
      <c r="DX631" s="178"/>
      <c r="DY631" s="178"/>
      <c r="DZ631" s="178"/>
      <c r="EA631" s="178"/>
      <c r="EB631" s="178"/>
      <c r="EC631" s="178"/>
      <c r="ED631" s="178"/>
    </row>
    <row r="632" spans="1:134">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c r="CV632" s="178"/>
      <c r="CW632" s="178"/>
      <c r="CX632" s="178"/>
      <c r="CY632" s="178"/>
      <c r="CZ632" s="178"/>
      <c r="DA632" s="178"/>
      <c r="DB632" s="178"/>
      <c r="DC632" s="178"/>
      <c r="DD632" s="178"/>
      <c r="DE632" s="178"/>
      <c r="DF632" s="178"/>
      <c r="DG632" s="178"/>
      <c r="DH632" s="178"/>
      <c r="DI632" s="178"/>
      <c r="DJ632" s="178"/>
      <c r="DK632" s="178"/>
      <c r="DL632" s="178"/>
      <c r="DM632" s="178"/>
      <c r="DN632" s="178"/>
      <c r="DO632" s="178"/>
      <c r="DP632" s="178"/>
      <c r="DQ632" s="178"/>
      <c r="DR632" s="178"/>
      <c r="DS632" s="178"/>
      <c r="DT632" s="178"/>
      <c r="DU632" s="178"/>
      <c r="DV632" s="178"/>
      <c r="DW632" s="178"/>
      <c r="DX632" s="178"/>
      <c r="DY632" s="178"/>
      <c r="DZ632" s="178"/>
      <c r="EA632" s="178"/>
      <c r="EB632" s="178"/>
      <c r="EC632" s="178"/>
      <c r="ED632" s="178"/>
    </row>
    <row r="633" spans="1:134">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c r="CV633" s="178"/>
      <c r="CW633" s="178"/>
      <c r="CX633" s="178"/>
      <c r="CY633" s="178"/>
      <c r="CZ633" s="178"/>
      <c r="DA633" s="178"/>
      <c r="DB633" s="178"/>
      <c r="DC633" s="178"/>
      <c r="DD633" s="178"/>
      <c r="DE633" s="178"/>
      <c r="DF633" s="178"/>
      <c r="DG633" s="178"/>
      <c r="DH633" s="178"/>
      <c r="DI633" s="178"/>
      <c r="DJ633" s="178"/>
      <c r="DK633" s="178"/>
      <c r="DL633" s="178"/>
      <c r="DM633" s="178"/>
      <c r="DN633" s="178"/>
      <c r="DO633" s="178"/>
      <c r="DP633" s="178"/>
      <c r="DQ633" s="178"/>
      <c r="DR633" s="178"/>
      <c r="DS633" s="178"/>
      <c r="DT633" s="178"/>
      <c r="DU633" s="178"/>
      <c r="DV633" s="178"/>
      <c r="DW633" s="178"/>
      <c r="DX633" s="178"/>
      <c r="DY633" s="178"/>
      <c r="DZ633" s="178"/>
      <c r="EA633" s="178"/>
      <c r="EB633" s="178"/>
      <c r="EC633" s="178"/>
      <c r="ED633" s="178"/>
    </row>
    <row r="634" spans="1:134">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c r="CV634" s="178"/>
      <c r="CW634" s="178"/>
      <c r="CX634" s="178"/>
      <c r="CY634" s="178"/>
      <c r="CZ634" s="178"/>
      <c r="DA634" s="178"/>
      <c r="DB634" s="178"/>
      <c r="DC634" s="178"/>
      <c r="DD634" s="178"/>
      <c r="DE634" s="178"/>
      <c r="DF634" s="178"/>
      <c r="DG634" s="178"/>
      <c r="DH634" s="178"/>
      <c r="DI634" s="178"/>
      <c r="DJ634" s="178"/>
      <c r="DK634" s="178"/>
      <c r="DL634" s="178"/>
      <c r="DM634" s="178"/>
      <c r="DN634" s="178"/>
      <c r="DO634" s="178"/>
      <c r="DP634" s="178"/>
      <c r="DQ634" s="178"/>
      <c r="DR634" s="178"/>
      <c r="DS634" s="178"/>
      <c r="DT634" s="178"/>
      <c r="DU634" s="178"/>
      <c r="DV634" s="178"/>
      <c r="DW634" s="178"/>
      <c r="DX634" s="178"/>
      <c r="DY634" s="178"/>
      <c r="DZ634" s="178"/>
      <c r="EA634" s="178"/>
      <c r="EB634" s="178"/>
      <c r="EC634" s="178"/>
      <c r="ED634" s="178"/>
    </row>
    <row r="635" spans="1:134">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c r="CV635" s="178"/>
      <c r="CW635" s="178"/>
      <c r="CX635" s="178"/>
      <c r="CY635" s="178"/>
      <c r="CZ635" s="178"/>
      <c r="DA635" s="178"/>
      <c r="DB635" s="178"/>
      <c r="DC635" s="178"/>
      <c r="DD635" s="178"/>
      <c r="DE635" s="178"/>
      <c r="DF635" s="178"/>
      <c r="DG635" s="178"/>
      <c r="DH635" s="178"/>
      <c r="DI635" s="178"/>
      <c r="DJ635" s="178"/>
      <c r="DK635" s="178"/>
      <c r="DL635" s="178"/>
      <c r="DM635" s="178"/>
      <c r="DN635" s="178"/>
      <c r="DO635" s="178"/>
      <c r="DP635" s="178"/>
      <c r="DQ635" s="178"/>
      <c r="DR635" s="178"/>
      <c r="DS635" s="178"/>
      <c r="DT635" s="178"/>
      <c r="DU635" s="178"/>
      <c r="DV635" s="178"/>
      <c r="DW635" s="178"/>
      <c r="DX635" s="178"/>
      <c r="DY635" s="178"/>
      <c r="DZ635" s="178"/>
      <c r="EA635" s="178"/>
      <c r="EB635" s="178"/>
      <c r="EC635" s="178"/>
      <c r="ED635" s="178"/>
    </row>
    <row r="636" spans="1:134">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c r="CV636" s="178"/>
      <c r="CW636" s="178"/>
      <c r="CX636" s="178"/>
      <c r="CY636" s="178"/>
      <c r="CZ636" s="178"/>
      <c r="DA636" s="178"/>
      <c r="DB636" s="178"/>
      <c r="DC636" s="178"/>
      <c r="DD636" s="178"/>
      <c r="DE636" s="178"/>
      <c r="DF636" s="178"/>
      <c r="DG636" s="178"/>
      <c r="DH636" s="178"/>
      <c r="DI636" s="178"/>
      <c r="DJ636" s="178"/>
      <c r="DK636" s="178"/>
      <c r="DL636" s="178"/>
      <c r="DM636" s="178"/>
      <c r="DN636" s="178"/>
      <c r="DO636" s="178"/>
      <c r="DP636" s="178"/>
      <c r="DQ636" s="178"/>
      <c r="DR636" s="178"/>
      <c r="DS636" s="178"/>
      <c r="DT636" s="178"/>
      <c r="DU636" s="178"/>
      <c r="DV636" s="178"/>
      <c r="DW636" s="178"/>
      <c r="DX636" s="178"/>
      <c r="DY636" s="178"/>
      <c r="DZ636" s="178"/>
      <c r="EA636" s="178"/>
      <c r="EB636" s="178"/>
      <c r="EC636" s="178"/>
      <c r="ED636" s="178"/>
    </row>
    <row r="637" spans="1:134">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c r="CV637" s="178"/>
      <c r="CW637" s="178"/>
      <c r="CX637" s="178"/>
      <c r="CY637" s="178"/>
      <c r="CZ637" s="178"/>
      <c r="DA637" s="178"/>
      <c r="DB637" s="178"/>
      <c r="DC637" s="178"/>
      <c r="DD637" s="178"/>
      <c r="DE637" s="178"/>
      <c r="DF637" s="178"/>
      <c r="DG637" s="178"/>
      <c r="DH637" s="178"/>
      <c r="DI637" s="178"/>
      <c r="DJ637" s="178"/>
      <c r="DK637" s="178"/>
      <c r="DL637" s="178"/>
      <c r="DM637" s="178"/>
      <c r="DN637" s="178"/>
      <c r="DO637" s="178"/>
      <c r="DP637" s="178"/>
      <c r="DQ637" s="178"/>
      <c r="DR637" s="178"/>
      <c r="DS637" s="178"/>
      <c r="DT637" s="178"/>
      <c r="DU637" s="178"/>
      <c r="DV637" s="178"/>
      <c r="DW637" s="178"/>
      <c r="DX637" s="178"/>
      <c r="DY637" s="178"/>
      <c r="DZ637" s="178"/>
      <c r="EA637" s="178"/>
      <c r="EB637" s="178"/>
      <c r="EC637" s="178"/>
      <c r="ED637" s="178"/>
    </row>
    <row r="638" spans="1:134">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c r="CV638" s="178"/>
      <c r="CW638" s="178"/>
      <c r="CX638" s="178"/>
      <c r="CY638" s="178"/>
      <c r="CZ638" s="178"/>
      <c r="DA638" s="178"/>
      <c r="DB638" s="178"/>
      <c r="DC638" s="178"/>
      <c r="DD638" s="178"/>
      <c r="DE638" s="178"/>
      <c r="DF638" s="178"/>
      <c r="DG638" s="178"/>
      <c r="DH638" s="178"/>
      <c r="DI638" s="178"/>
      <c r="DJ638" s="178"/>
      <c r="DK638" s="178"/>
      <c r="DL638" s="178"/>
      <c r="DM638" s="178"/>
      <c r="DN638" s="178"/>
      <c r="DO638" s="178"/>
      <c r="DP638" s="178"/>
      <c r="DQ638" s="178"/>
      <c r="DR638" s="178"/>
      <c r="DS638" s="178"/>
      <c r="DT638" s="178"/>
      <c r="DU638" s="178"/>
      <c r="DV638" s="178"/>
      <c r="DW638" s="178"/>
      <c r="DX638" s="178"/>
      <c r="DY638" s="178"/>
      <c r="DZ638" s="178"/>
      <c r="EA638" s="178"/>
      <c r="EB638" s="178"/>
      <c r="EC638" s="178"/>
      <c r="ED638" s="178"/>
    </row>
    <row r="639" spans="1:134">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c r="CV639" s="178"/>
      <c r="CW639" s="178"/>
      <c r="CX639" s="178"/>
      <c r="CY639" s="178"/>
      <c r="CZ639" s="178"/>
      <c r="DA639" s="178"/>
      <c r="DB639" s="178"/>
      <c r="DC639" s="178"/>
      <c r="DD639" s="178"/>
      <c r="DE639" s="178"/>
      <c r="DF639" s="178"/>
      <c r="DG639" s="178"/>
      <c r="DH639" s="178"/>
      <c r="DI639" s="178"/>
      <c r="DJ639" s="178"/>
      <c r="DK639" s="178"/>
      <c r="DL639" s="178"/>
      <c r="DM639" s="178"/>
      <c r="DN639" s="178"/>
      <c r="DO639" s="178"/>
      <c r="DP639" s="178"/>
      <c r="DQ639" s="178"/>
      <c r="DR639" s="178"/>
      <c r="DS639" s="178"/>
      <c r="DT639" s="178"/>
      <c r="DU639" s="178"/>
      <c r="DV639" s="178"/>
      <c r="DW639" s="178"/>
      <c r="DX639" s="178"/>
      <c r="DY639" s="178"/>
      <c r="DZ639" s="178"/>
      <c r="EA639" s="178"/>
      <c r="EB639" s="178"/>
      <c r="EC639" s="178"/>
      <c r="ED639" s="178"/>
    </row>
    <row r="640" spans="1:134">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c r="CV640" s="178"/>
      <c r="CW640" s="178"/>
      <c r="CX640" s="178"/>
      <c r="CY640" s="178"/>
      <c r="CZ640" s="178"/>
      <c r="DA640" s="178"/>
      <c r="DB640" s="178"/>
      <c r="DC640" s="178"/>
      <c r="DD640" s="178"/>
      <c r="DE640" s="178"/>
      <c r="DF640" s="178"/>
      <c r="DG640" s="178"/>
      <c r="DH640" s="178"/>
      <c r="DI640" s="178"/>
      <c r="DJ640" s="178"/>
      <c r="DK640" s="178"/>
      <c r="DL640" s="178"/>
      <c r="DM640" s="178"/>
      <c r="DN640" s="178"/>
      <c r="DO640" s="178"/>
      <c r="DP640" s="178"/>
      <c r="DQ640" s="178"/>
      <c r="DR640" s="178"/>
      <c r="DS640" s="178"/>
      <c r="DT640" s="178"/>
      <c r="DU640" s="178"/>
      <c r="DV640" s="178"/>
      <c r="DW640" s="178"/>
      <c r="DX640" s="178"/>
      <c r="DY640" s="178"/>
      <c r="DZ640" s="178"/>
      <c r="EA640" s="178"/>
      <c r="EB640" s="178"/>
      <c r="EC640" s="178"/>
      <c r="ED640" s="178"/>
    </row>
    <row r="641" spans="1:134">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c r="CV641" s="178"/>
      <c r="CW641" s="178"/>
      <c r="CX641" s="178"/>
      <c r="CY641" s="178"/>
      <c r="CZ641" s="178"/>
      <c r="DA641" s="178"/>
      <c r="DB641" s="178"/>
      <c r="DC641" s="178"/>
      <c r="DD641" s="178"/>
      <c r="DE641" s="178"/>
      <c r="DF641" s="178"/>
      <c r="DG641" s="178"/>
      <c r="DH641" s="178"/>
      <c r="DI641" s="178"/>
      <c r="DJ641" s="178"/>
      <c r="DK641" s="178"/>
      <c r="DL641" s="178"/>
      <c r="DM641" s="178"/>
      <c r="DN641" s="178"/>
      <c r="DO641" s="178"/>
      <c r="DP641" s="178"/>
      <c r="DQ641" s="178"/>
      <c r="DR641" s="178"/>
      <c r="DS641" s="178"/>
      <c r="DT641" s="178"/>
      <c r="DU641" s="178"/>
      <c r="DV641" s="178"/>
      <c r="DW641" s="178"/>
      <c r="DX641" s="178"/>
      <c r="DY641" s="178"/>
      <c r="DZ641" s="178"/>
      <c r="EA641" s="178"/>
      <c r="EB641" s="178"/>
      <c r="EC641" s="178"/>
      <c r="ED641" s="178"/>
    </row>
    <row r="642" spans="1:134">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c r="CV642" s="178"/>
      <c r="CW642" s="178"/>
      <c r="CX642" s="178"/>
      <c r="CY642" s="178"/>
      <c r="CZ642" s="178"/>
      <c r="DA642" s="178"/>
      <c r="DB642" s="178"/>
      <c r="DC642" s="178"/>
      <c r="DD642" s="178"/>
      <c r="DE642" s="178"/>
      <c r="DF642" s="178"/>
      <c r="DG642" s="178"/>
      <c r="DH642" s="178"/>
      <c r="DI642" s="178"/>
      <c r="DJ642" s="178"/>
      <c r="DK642" s="178"/>
      <c r="DL642" s="178"/>
      <c r="DM642" s="178"/>
      <c r="DN642" s="178"/>
      <c r="DO642" s="178"/>
      <c r="DP642" s="178"/>
      <c r="DQ642" s="178"/>
      <c r="DR642" s="178"/>
      <c r="DS642" s="178"/>
      <c r="DT642" s="178"/>
      <c r="DU642" s="178"/>
      <c r="DV642" s="178"/>
      <c r="DW642" s="178"/>
      <c r="DX642" s="178"/>
      <c r="DY642" s="178"/>
      <c r="DZ642" s="178"/>
      <c r="EA642" s="178"/>
      <c r="EB642" s="178"/>
      <c r="EC642" s="178"/>
      <c r="ED642" s="178"/>
    </row>
    <row r="643" spans="1:134">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c r="CV643" s="178"/>
      <c r="CW643" s="178"/>
      <c r="CX643" s="178"/>
      <c r="CY643" s="178"/>
      <c r="CZ643" s="178"/>
      <c r="DA643" s="178"/>
      <c r="DB643" s="178"/>
      <c r="DC643" s="178"/>
      <c r="DD643" s="178"/>
      <c r="DE643" s="178"/>
      <c r="DF643" s="178"/>
      <c r="DG643" s="178"/>
      <c r="DH643" s="178"/>
      <c r="DI643" s="178"/>
      <c r="DJ643" s="178"/>
      <c r="DK643" s="178"/>
      <c r="DL643" s="178"/>
      <c r="DM643" s="178"/>
      <c r="DN643" s="178"/>
      <c r="DO643" s="178"/>
      <c r="DP643" s="178"/>
      <c r="DQ643" s="178"/>
      <c r="DR643" s="178"/>
      <c r="DS643" s="178"/>
      <c r="DT643" s="178"/>
      <c r="DU643" s="178"/>
      <c r="DV643" s="178"/>
      <c r="DW643" s="178"/>
      <c r="DX643" s="178"/>
      <c r="DY643" s="178"/>
      <c r="DZ643" s="178"/>
      <c r="EA643" s="178"/>
      <c r="EB643" s="178"/>
      <c r="EC643" s="178"/>
      <c r="ED643" s="178"/>
    </row>
    <row r="644" spans="1:134">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c r="CV644" s="178"/>
      <c r="CW644" s="178"/>
      <c r="CX644" s="178"/>
      <c r="CY644" s="178"/>
      <c r="CZ644" s="178"/>
      <c r="DA644" s="178"/>
      <c r="DB644" s="178"/>
      <c r="DC644" s="178"/>
      <c r="DD644" s="178"/>
      <c r="DE644" s="178"/>
      <c r="DF644" s="178"/>
      <c r="DG644" s="178"/>
      <c r="DH644" s="178"/>
      <c r="DI644" s="178"/>
      <c r="DJ644" s="178"/>
      <c r="DK644" s="178"/>
      <c r="DL644" s="178"/>
      <c r="DM644" s="178"/>
      <c r="DN644" s="178"/>
      <c r="DO644" s="178"/>
      <c r="DP644" s="178"/>
      <c r="DQ644" s="178"/>
      <c r="DR644" s="178"/>
      <c r="DS644" s="178"/>
      <c r="DT644" s="178"/>
      <c r="DU644" s="178"/>
      <c r="DV644" s="178"/>
      <c r="DW644" s="178"/>
      <c r="DX644" s="178"/>
      <c r="DY644" s="178"/>
      <c r="DZ644" s="178"/>
      <c r="EA644" s="178"/>
      <c r="EB644" s="178"/>
      <c r="EC644" s="178"/>
      <c r="ED644" s="178"/>
    </row>
    <row r="645" spans="1:134">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c r="AJ645" s="178"/>
      <c r="AK645" s="178"/>
      <c r="AL645" s="178"/>
      <c r="AM645" s="178"/>
      <c r="AN645" s="178"/>
      <c r="AO645" s="178"/>
      <c r="AP645" s="178"/>
      <c r="AQ645" s="178"/>
      <c r="AR645" s="178"/>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c r="CV645" s="178"/>
      <c r="CW645" s="178"/>
      <c r="CX645" s="178"/>
      <c r="CY645" s="178"/>
      <c r="CZ645" s="178"/>
      <c r="DA645" s="178"/>
      <c r="DB645" s="178"/>
      <c r="DC645" s="178"/>
      <c r="DD645" s="178"/>
      <c r="DE645" s="178"/>
      <c r="DF645" s="178"/>
      <c r="DG645" s="178"/>
      <c r="DH645" s="178"/>
      <c r="DI645" s="178"/>
      <c r="DJ645" s="178"/>
      <c r="DK645" s="178"/>
      <c r="DL645" s="178"/>
      <c r="DM645" s="178"/>
      <c r="DN645" s="178"/>
      <c r="DO645" s="178"/>
      <c r="DP645" s="178"/>
      <c r="DQ645" s="178"/>
      <c r="DR645" s="178"/>
      <c r="DS645" s="178"/>
      <c r="DT645" s="178"/>
      <c r="DU645" s="178"/>
      <c r="DV645" s="178"/>
      <c r="DW645" s="178"/>
      <c r="DX645" s="178"/>
      <c r="DY645" s="178"/>
      <c r="DZ645" s="178"/>
      <c r="EA645" s="178"/>
      <c r="EB645" s="178"/>
      <c r="EC645" s="178"/>
      <c r="ED645" s="178"/>
    </row>
    <row r="646" spans="1:134">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c r="AJ646" s="178"/>
      <c r="AK646" s="178"/>
      <c r="AL646" s="178"/>
      <c r="AM646" s="178"/>
      <c r="AN646" s="178"/>
      <c r="AO646" s="178"/>
      <c r="AP646" s="178"/>
      <c r="AQ646" s="178"/>
      <c r="AR646" s="178"/>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c r="CV646" s="178"/>
      <c r="CW646" s="178"/>
      <c r="CX646" s="178"/>
      <c r="CY646" s="178"/>
      <c r="CZ646" s="178"/>
      <c r="DA646" s="178"/>
      <c r="DB646" s="178"/>
      <c r="DC646" s="178"/>
      <c r="DD646" s="178"/>
      <c r="DE646" s="178"/>
      <c r="DF646" s="178"/>
      <c r="DG646" s="178"/>
      <c r="DH646" s="178"/>
      <c r="DI646" s="178"/>
      <c r="DJ646" s="178"/>
      <c r="DK646" s="178"/>
      <c r="DL646" s="178"/>
      <c r="DM646" s="178"/>
      <c r="DN646" s="178"/>
      <c r="DO646" s="178"/>
      <c r="DP646" s="178"/>
      <c r="DQ646" s="178"/>
      <c r="DR646" s="178"/>
      <c r="DS646" s="178"/>
      <c r="DT646" s="178"/>
      <c r="DU646" s="178"/>
      <c r="DV646" s="178"/>
      <c r="DW646" s="178"/>
      <c r="DX646" s="178"/>
      <c r="DY646" s="178"/>
      <c r="DZ646" s="178"/>
      <c r="EA646" s="178"/>
      <c r="EB646" s="178"/>
      <c r="EC646" s="178"/>
      <c r="ED646" s="178"/>
    </row>
    <row r="647" spans="1:134">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c r="AJ647" s="178"/>
      <c r="AK647" s="178"/>
      <c r="AL647" s="178"/>
      <c r="AM647" s="178"/>
      <c r="AN647" s="178"/>
      <c r="AO647" s="178"/>
      <c r="AP647" s="178"/>
      <c r="AQ647" s="178"/>
      <c r="AR647" s="178"/>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c r="CV647" s="178"/>
      <c r="CW647" s="178"/>
      <c r="CX647" s="178"/>
      <c r="CY647" s="178"/>
      <c r="CZ647" s="178"/>
      <c r="DA647" s="178"/>
      <c r="DB647" s="178"/>
      <c r="DC647" s="178"/>
      <c r="DD647" s="178"/>
      <c r="DE647" s="178"/>
      <c r="DF647" s="178"/>
      <c r="DG647" s="178"/>
      <c r="DH647" s="178"/>
      <c r="DI647" s="178"/>
      <c r="DJ647" s="178"/>
      <c r="DK647" s="178"/>
      <c r="DL647" s="178"/>
      <c r="DM647" s="178"/>
      <c r="DN647" s="178"/>
      <c r="DO647" s="178"/>
      <c r="DP647" s="178"/>
      <c r="DQ647" s="178"/>
      <c r="DR647" s="178"/>
      <c r="DS647" s="178"/>
      <c r="DT647" s="178"/>
      <c r="DU647" s="178"/>
      <c r="DV647" s="178"/>
      <c r="DW647" s="178"/>
      <c r="DX647" s="178"/>
      <c r="DY647" s="178"/>
      <c r="DZ647" s="178"/>
      <c r="EA647" s="178"/>
      <c r="EB647" s="178"/>
      <c r="EC647" s="178"/>
      <c r="ED647" s="178"/>
    </row>
    <row r="648" spans="1:134">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c r="AJ648" s="178"/>
      <c r="AK648" s="178"/>
      <c r="AL648" s="178"/>
      <c r="AM648" s="178"/>
      <c r="AN648" s="178"/>
      <c r="AO648" s="178"/>
      <c r="AP648" s="178"/>
      <c r="AQ648" s="178"/>
      <c r="AR648" s="178"/>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c r="CV648" s="178"/>
      <c r="CW648" s="178"/>
      <c r="CX648" s="178"/>
      <c r="CY648" s="178"/>
      <c r="CZ648" s="178"/>
      <c r="DA648" s="178"/>
      <c r="DB648" s="178"/>
      <c r="DC648" s="178"/>
      <c r="DD648" s="178"/>
      <c r="DE648" s="178"/>
      <c r="DF648" s="178"/>
      <c r="DG648" s="178"/>
      <c r="DH648" s="178"/>
      <c r="DI648" s="178"/>
      <c r="DJ648" s="178"/>
      <c r="DK648" s="178"/>
      <c r="DL648" s="178"/>
      <c r="DM648" s="178"/>
      <c r="DN648" s="178"/>
      <c r="DO648" s="178"/>
      <c r="DP648" s="178"/>
      <c r="DQ648" s="178"/>
      <c r="DR648" s="178"/>
      <c r="DS648" s="178"/>
      <c r="DT648" s="178"/>
      <c r="DU648" s="178"/>
      <c r="DV648" s="178"/>
      <c r="DW648" s="178"/>
      <c r="DX648" s="178"/>
      <c r="DY648" s="178"/>
      <c r="DZ648" s="178"/>
      <c r="EA648" s="178"/>
      <c r="EB648" s="178"/>
      <c r="EC648" s="178"/>
      <c r="ED648" s="178"/>
    </row>
    <row r="649" spans="1:134">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c r="AJ649" s="178"/>
      <c r="AK649" s="178"/>
      <c r="AL649" s="178"/>
      <c r="AM649" s="178"/>
      <c r="AN649" s="178"/>
      <c r="AO649" s="178"/>
      <c r="AP649" s="178"/>
      <c r="AQ649" s="178"/>
      <c r="AR649" s="178"/>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c r="CV649" s="178"/>
      <c r="CW649" s="178"/>
      <c r="CX649" s="178"/>
      <c r="CY649" s="178"/>
      <c r="CZ649" s="178"/>
      <c r="DA649" s="178"/>
      <c r="DB649" s="178"/>
      <c r="DC649" s="178"/>
      <c r="DD649" s="178"/>
      <c r="DE649" s="178"/>
      <c r="DF649" s="178"/>
      <c r="DG649" s="178"/>
      <c r="DH649" s="178"/>
      <c r="DI649" s="178"/>
      <c r="DJ649" s="178"/>
      <c r="DK649" s="178"/>
      <c r="DL649" s="178"/>
      <c r="DM649" s="178"/>
      <c r="DN649" s="178"/>
      <c r="DO649" s="178"/>
      <c r="DP649" s="178"/>
      <c r="DQ649" s="178"/>
      <c r="DR649" s="178"/>
      <c r="DS649" s="178"/>
      <c r="DT649" s="178"/>
      <c r="DU649" s="178"/>
      <c r="DV649" s="178"/>
      <c r="DW649" s="178"/>
      <c r="DX649" s="178"/>
      <c r="DY649" s="178"/>
      <c r="DZ649" s="178"/>
      <c r="EA649" s="178"/>
      <c r="EB649" s="178"/>
      <c r="EC649" s="178"/>
      <c r="ED649" s="178"/>
    </row>
    <row r="650" spans="1:134">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c r="AJ650" s="178"/>
      <c r="AK650" s="178"/>
      <c r="AL650" s="178"/>
      <c r="AM650" s="178"/>
      <c r="AN650" s="178"/>
      <c r="AO650" s="178"/>
      <c r="AP650" s="178"/>
      <c r="AQ650" s="178"/>
      <c r="AR650" s="178"/>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c r="CV650" s="178"/>
      <c r="CW650" s="178"/>
      <c r="CX650" s="178"/>
      <c r="CY650" s="178"/>
      <c r="CZ650" s="178"/>
      <c r="DA650" s="178"/>
      <c r="DB650" s="178"/>
      <c r="DC650" s="178"/>
      <c r="DD650" s="178"/>
      <c r="DE650" s="178"/>
      <c r="DF650" s="178"/>
      <c r="DG650" s="178"/>
      <c r="DH650" s="178"/>
      <c r="DI650" s="178"/>
      <c r="DJ650" s="178"/>
      <c r="DK650" s="178"/>
      <c r="DL650" s="178"/>
      <c r="DM650" s="178"/>
      <c r="DN650" s="178"/>
      <c r="DO650" s="178"/>
      <c r="DP650" s="178"/>
      <c r="DQ650" s="178"/>
      <c r="DR650" s="178"/>
      <c r="DS650" s="178"/>
      <c r="DT650" s="178"/>
      <c r="DU650" s="178"/>
      <c r="DV650" s="178"/>
      <c r="DW650" s="178"/>
      <c r="DX650" s="178"/>
      <c r="DY650" s="178"/>
      <c r="DZ650" s="178"/>
      <c r="EA650" s="178"/>
      <c r="EB650" s="178"/>
      <c r="EC650" s="178"/>
      <c r="ED650" s="178"/>
    </row>
    <row r="651" spans="1:134">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c r="AJ651" s="178"/>
      <c r="AK651" s="178"/>
      <c r="AL651" s="178"/>
      <c r="AM651" s="178"/>
      <c r="AN651" s="178"/>
      <c r="AO651" s="178"/>
      <c r="AP651" s="178"/>
      <c r="AQ651" s="178"/>
      <c r="AR651" s="178"/>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c r="CV651" s="178"/>
      <c r="CW651" s="178"/>
      <c r="CX651" s="178"/>
      <c r="CY651" s="178"/>
      <c r="CZ651" s="178"/>
      <c r="DA651" s="178"/>
      <c r="DB651" s="178"/>
      <c r="DC651" s="178"/>
      <c r="DD651" s="178"/>
      <c r="DE651" s="178"/>
      <c r="DF651" s="178"/>
      <c r="DG651" s="178"/>
      <c r="DH651" s="178"/>
      <c r="DI651" s="178"/>
      <c r="DJ651" s="178"/>
      <c r="DK651" s="178"/>
      <c r="DL651" s="178"/>
      <c r="DM651" s="178"/>
      <c r="DN651" s="178"/>
      <c r="DO651" s="178"/>
      <c r="DP651" s="178"/>
      <c r="DQ651" s="178"/>
      <c r="DR651" s="178"/>
      <c r="DS651" s="178"/>
      <c r="DT651" s="178"/>
      <c r="DU651" s="178"/>
      <c r="DV651" s="178"/>
      <c r="DW651" s="178"/>
      <c r="DX651" s="178"/>
      <c r="DY651" s="178"/>
      <c r="DZ651" s="178"/>
      <c r="EA651" s="178"/>
      <c r="EB651" s="178"/>
      <c r="EC651" s="178"/>
      <c r="ED651" s="178"/>
    </row>
    <row r="652" spans="1:134">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c r="CV652" s="178"/>
      <c r="CW652" s="178"/>
      <c r="CX652" s="178"/>
      <c r="CY652" s="178"/>
      <c r="CZ652" s="178"/>
      <c r="DA652" s="178"/>
      <c r="DB652" s="178"/>
      <c r="DC652" s="178"/>
      <c r="DD652" s="178"/>
      <c r="DE652" s="178"/>
      <c r="DF652" s="178"/>
      <c r="DG652" s="178"/>
      <c r="DH652" s="178"/>
      <c r="DI652" s="178"/>
      <c r="DJ652" s="178"/>
      <c r="DK652" s="178"/>
      <c r="DL652" s="178"/>
      <c r="DM652" s="178"/>
      <c r="DN652" s="178"/>
      <c r="DO652" s="178"/>
      <c r="DP652" s="178"/>
      <c r="DQ652" s="178"/>
      <c r="DR652" s="178"/>
      <c r="DS652" s="178"/>
      <c r="DT652" s="178"/>
      <c r="DU652" s="178"/>
      <c r="DV652" s="178"/>
      <c r="DW652" s="178"/>
      <c r="DX652" s="178"/>
      <c r="DY652" s="178"/>
      <c r="DZ652" s="178"/>
      <c r="EA652" s="178"/>
      <c r="EB652" s="178"/>
      <c r="EC652" s="178"/>
      <c r="ED652" s="178"/>
    </row>
    <row r="653" spans="1:134">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c r="AJ653" s="178"/>
      <c r="AK653" s="178"/>
      <c r="AL653" s="178"/>
      <c r="AM653" s="178"/>
      <c r="AN653" s="178"/>
      <c r="AO653" s="178"/>
      <c r="AP653" s="178"/>
      <c r="AQ653" s="178"/>
      <c r="AR653" s="178"/>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c r="CV653" s="178"/>
      <c r="CW653" s="178"/>
      <c r="CX653" s="178"/>
      <c r="CY653" s="178"/>
      <c r="CZ653" s="178"/>
      <c r="DA653" s="178"/>
      <c r="DB653" s="178"/>
      <c r="DC653" s="178"/>
      <c r="DD653" s="178"/>
      <c r="DE653" s="178"/>
      <c r="DF653" s="178"/>
      <c r="DG653" s="178"/>
      <c r="DH653" s="178"/>
      <c r="DI653" s="178"/>
      <c r="DJ653" s="178"/>
      <c r="DK653" s="178"/>
      <c r="DL653" s="178"/>
      <c r="DM653" s="178"/>
      <c r="DN653" s="178"/>
      <c r="DO653" s="178"/>
      <c r="DP653" s="178"/>
      <c r="DQ653" s="178"/>
      <c r="DR653" s="178"/>
      <c r="DS653" s="178"/>
      <c r="DT653" s="178"/>
      <c r="DU653" s="178"/>
      <c r="DV653" s="178"/>
      <c r="DW653" s="178"/>
      <c r="DX653" s="178"/>
      <c r="DY653" s="178"/>
      <c r="DZ653" s="178"/>
      <c r="EA653" s="178"/>
      <c r="EB653" s="178"/>
      <c r="EC653" s="178"/>
      <c r="ED653" s="17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1640625" defaultRowHeight="14.5"/>
  <cols>
    <col min="1" max="1" width="41.453125" customWidth="1"/>
    <col min="2" max="2" width="8.81640625" customWidth="1"/>
    <col min="4" max="4" width="0" hidden="1" customWidth="1"/>
    <col min="7" max="7" width="13.54296875" style="61" customWidth="1"/>
    <col min="9" max="9" width="10.54296875" customWidth="1"/>
  </cols>
  <sheetData>
    <row r="1" spans="1:5">
      <c r="A1" s="53" t="s">
        <v>209</v>
      </c>
      <c r="B1" s="55"/>
      <c r="C1" s="54"/>
      <c r="D1" s="54"/>
      <c r="E1" s="54"/>
    </row>
    <row r="2" spans="1:5">
      <c r="A2" s="56"/>
      <c r="B2" s="54"/>
      <c r="C2" s="54"/>
      <c r="D2" s="54"/>
      <c r="E2" s="54"/>
    </row>
    <row r="3" spans="1:5" ht="15" thickBot="1">
      <c r="A3" s="57"/>
      <c r="B3" s="54"/>
      <c r="C3" s="54"/>
      <c r="D3" s="54"/>
      <c r="E3" s="54"/>
    </row>
    <row r="4" spans="1:5" ht="23" thickBot="1">
      <c r="A4" s="6" t="s">
        <v>181</v>
      </c>
      <c r="B4" s="17" t="s">
        <v>200</v>
      </c>
      <c r="C4" s="17" t="s">
        <v>252</v>
      </c>
      <c r="D4" s="17" t="s">
        <v>214</v>
      </c>
      <c r="E4" s="17" t="s">
        <v>251</v>
      </c>
    </row>
    <row r="5" spans="1:5" ht="15" thickTop="1">
      <c r="A5" s="58" t="s">
        <v>4</v>
      </c>
      <c r="B5" s="59">
        <v>17537.113000000001</v>
      </c>
      <c r="C5" s="59" t="e">
        <f>+#REF!</f>
        <v>#REF!</v>
      </c>
      <c r="D5" s="59">
        <f>+'IB6-IB8'!D4</f>
        <v>190.49600000000001</v>
      </c>
      <c r="E5" s="59" t="e">
        <f>+B5-C5+D5</f>
        <v>#REF!</v>
      </c>
    </row>
    <row r="6" spans="1:5">
      <c r="A6" s="58" t="s">
        <v>175</v>
      </c>
      <c r="B6" s="59">
        <v>1584</v>
      </c>
      <c r="C6" s="59" t="e">
        <f>+#REF!</f>
        <v>#REF!</v>
      </c>
      <c r="D6" s="59">
        <f>+'IB6-IB8'!D10</f>
        <v>-14.960000000000008</v>
      </c>
      <c r="E6" s="59" t="e">
        <f>+B6-C6+D6</f>
        <v>#REF!</v>
      </c>
    </row>
    <row r="7" spans="1:5">
      <c r="A7" s="58" t="s">
        <v>176</v>
      </c>
      <c r="B7" s="59">
        <v>1263.6489999999999</v>
      </c>
      <c r="C7" s="59" t="e">
        <f>+#REF!</f>
        <v>#REF!</v>
      </c>
      <c r="D7" s="59">
        <f>+D6</f>
        <v>-14.960000000000008</v>
      </c>
      <c r="E7" s="59" t="e">
        <f>+B7-C7+D7</f>
        <v>#REF!</v>
      </c>
    </row>
    <row r="8" spans="1:5" ht="15" thickBot="1">
      <c r="A8" s="74" t="s">
        <v>210</v>
      </c>
      <c r="B8" s="60"/>
      <c r="C8" s="60"/>
      <c r="D8" s="60"/>
      <c r="E8" s="60"/>
    </row>
    <row r="9" spans="1:5" ht="33.5" thickBot="1">
      <c r="A9" s="6" t="s">
        <v>181</v>
      </c>
      <c r="B9" s="17" t="s">
        <v>195</v>
      </c>
      <c r="C9" s="17" t="s">
        <v>253</v>
      </c>
      <c r="D9" s="17" t="s">
        <v>214</v>
      </c>
      <c r="E9" s="17" t="s">
        <v>251</v>
      </c>
    </row>
    <row r="10" spans="1:5" ht="15" thickTop="1">
      <c r="A10" s="58" t="s">
        <v>4</v>
      </c>
      <c r="B10" s="98">
        <v>14367</v>
      </c>
      <c r="C10" s="59" t="e">
        <f>+#REF!</f>
        <v>#REF!</v>
      </c>
      <c r="D10" s="59">
        <f>+'IB6-IB8'!K4</f>
        <v>65.426999999999992</v>
      </c>
      <c r="E10" s="59" t="e">
        <f>+B10-C10+D10</f>
        <v>#REF!</v>
      </c>
    </row>
    <row r="11" spans="1:5">
      <c r="A11" s="58" t="s">
        <v>175</v>
      </c>
      <c r="B11" s="98">
        <v>1323</v>
      </c>
      <c r="C11" s="59">
        <v>1177</v>
      </c>
      <c r="D11" s="59">
        <f>+'IB6-IB8'!K10</f>
        <v>-8.9040000000000123</v>
      </c>
      <c r="E11" s="59">
        <f>+B11-C11+D11</f>
        <v>137.09599999999998</v>
      </c>
    </row>
    <row r="12" spans="1:5">
      <c r="A12" s="58" t="s">
        <v>176</v>
      </c>
      <c r="B12" s="98">
        <v>1004</v>
      </c>
      <c r="C12" s="59" t="e">
        <f>+#REF!-#REF!</f>
        <v>#REF!</v>
      </c>
      <c r="D12" s="59">
        <f>+'IB6-IB8'!K10</f>
        <v>-8.9040000000000123</v>
      </c>
      <c r="E12" s="59" t="e">
        <f>+B12-C12+D12</f>
        <v>#REF!</v>
      </c>
    </row>
    <row r="13" spans="1:5">
      <c r="A13" s="74" t="s">
        <v>210</v>
      </c>
      <c r="B13" s="60"/>
      <c r="C13" s="60"/>
      <c r="D13" s="60"/>
      <c r="E13" s="60"/>
    </row>
    <row r="14" spans="1:5">
      <c r="A14" s="58"/>
      <c r="B14" s="59"/>
      <c r="C14" s="59"/>
      <c r="D14" s="59"/>
      <c r="E14" s="59"/>
    </row>
    <row r="15" spans="1:5" ht="15">
      <c r="A15" s="338" t="s">
        <v>240</v>
      </c>
      <c r="B15" s="338"/>
      <c r="C15" s="338"/>
      <c r="D15" s="338"/>
      <c r="E15" s="338"/>
    </row>
    <row r="16" spans="1:5" ht="15">
      <c r="A16" s="339" t="s">
        <v>242</v>
      </c>
      <c r="B16" s="339"/>
      <c r="C16" s="339"/>
      <c r="D16" s="339"/>
      <c r="E16" s="339"/>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election activeCell="S40" sqref="S40"/>
    </sheetView>
  </sheetViews>
  <sheetFormatPr defaultColWidth="8.81640625" defaultRowHeight="13"/>
  <cols>
    <col min="1" max="1" width="31.453125" style="122" customWidth="1"/>
    <col min="2" max="3" width="12.54296875" style="122" customWidth="1"/>
    <col min="4" max="4" width="12.54296875" style="124" customWidth="1"/>
    <col min="5" max="5" width="4.453125" style="122" customWidth="1"/>
    <col min="6" max="7" width="13.453125" style="122" customWidth="1"/>
    <col min="8" max="8" width="13.453125" style="124" customWidth="1"/>
    <col min="9" max="11" width="11" style="122" customWidth="1"/>
    <col min="12" max="12" width="2" style="124" customWidth="1"/>
    <col min="13" max="15" width="11" style="122" customWidth="1"/>
    <col min="16" max="16" width="2.1796875" style="124" customWidth="1"/>
    <col min="17" max="19" width="11" style="122" customWidth="1"/>
    <col min="20" max="27" width="10.453125" style="122" customWidth="1"/>
    <col min="28" max="16384" width="8.81640625" style="122"/>
  </cols>
  <sheetData>
    <row r="1" spans="1:134" s="207" customFormat="1">
      <c r="A1" s="197" t="s">
        <v>425</v>
      </c>
      <c r="B1" s="197"/>
      <c r="C1" s="197"/>
      <c r="D1" s="197"/>
      <c r="E1" s="242"/>
      <c r="F1" s="197"/>
      <c r="G1" s="197"/>
      <c r="H1" s="197"/>
    </row>
    <row r="2" spans="1:134" s="207" customFormat="1" ht="6" customHeight="1">
      <c r="E2" s="243"/>
    </row>
    <row r="3" spans="1:134" s="207" customFormat="1" ht="22.5" customHeight="1" thickBot="1">
      <c r="A3" s="199" t="s">
        <v>229</v>
      </c>
      <c r="B3" s="223" t="s">
        <v>426</v>
      </c>
      <c r="C3" s="223" t="s">
        <v>403</v>
      </c>
      <c r="D3" s="247" t="s">
        <v>426</v>
      </c>
      <c r="E3" s="236"/>
      <c r="F3" s="223" t="s">
        <v>427</v>
      </c>
      <c r="G3" s="223" t="s">
        <v>403</v>
      </c>
      <c r="H3" s="250" t="s">
        <v>427</v>
      </c>
    </row>
    <row r="4" spans="1:134" s="150" customFormat="1" ht="13.5" thickTop="1">
      <c r="A4" s="172" t="s">
        <v>3</v>
      </c>
      <c r="B4" s="155"/>
      <c r="C4" s="155"/>
      <c r="D4" s="248"/>
      <c r="E4" s="249"/>
      <c r="F4" s="155"/>
      <c r="G4" s="155"/>
      <c r="H4" s="244"/>
    </row>
    <row r="5" spans="1:134">
      <c r="A5" s="160" t="s">
        <v>4</v>
      </c>
      <c r="B5" s="139">
        <v>14203.6</v>
      </c>
      <c r="C5" s="139">
        <v>0</v>
      </c>
      <c r="D5" s="228">
        <v>14203.6</v>
      </c>
      <c r="E5" s="140"/>
      <c r="F5" s="139">
        <v>8822.2000000000007</v>
      </c>
      <c r="G5" s="139">
        <v>0</v>
      </c>
      <c r="H5" s="228">
        <v>8822.2000000000007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0" t="s">
        <v>404</v>
      </c>
      <c r="B6" s="139">
        <v>-9539.4</v>
      </c>
      <c r="C6" s="139">
        <v>-351.1</v>
      </c>
      <c r="D6" s="228">
        <v>-9890.5</v>
      </c>
      <c r="E6" s="140"/>
      <c r="F6" s="139">
        <v>-6400.6</v>
      </c>
      <c r="G6" s="139">
        <v>-185.17000000000002</v>
      </c>
      <c r="H6" s="228">
        <v>-6585.77</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150" customFormat="1">
      <c r="A7" s="172" t="s">
        <v>12</v>
      </c>
      <c r="B7" s="173">
        <v>4664.2000000000007</v>
      </c>
      <c r="C7" s="173">
        <v>-351.1</v>
      </c>
      <c r="D7" s="245">
        <v>4313.1000000000004</v>
      </c>
      <c r="E7" s="246"/>
      <c r="F7" s="173">
        <v>2421.6000000000004</v>
      </c>
      <c r="G7" s="173">
        <v>-185.17000000000002</v>
      </c>
      <c r="H7" s="245">
        <v>2236.4300000000003</v>
      </c>
    </row>
    <row r="8" spans="1:134">
      <c r="A8" s="160" t="s">
        <v>405</v>
      </c>
      <c r="B8" s="139">
        <v>-1040.8</v>
      </c>
      <c r="C8" s="139">
        <v>56.3</v>
      </c>
      <c r="D8" s="228">
        <v>-984.5</v>
      </c>
      <c r="E8" s="140"/>
      <c r="F8" s="139">
        <v>-608.1</v>
      </c>
      <c r="G8" s="139">
        <v>0</v>
      </c>
      <c r="H8" s="228">
        <v>-608.1</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ht="26">
      <c r="A9" s="160" t="s">
        <v>413</v>
      </c>
      <c r="B9" s="139">
        <v>-2303.5</v>
      </c>
      <c r="C9" s="139">
        <v>294.8</v>
      </c>
      <c r="D9" s="228">
        <v>-2008.7</v>
      </c>
      <c r="E9" s="140"/>
      <c r="F9" s="139">
        <v>-1337.9</v>
      </c>
      <c r="G9" s="139">
        <v>187</v>
      </c>
      <c r="H9" s="228">
        <v>-1150.9000000000001</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414</v>
      </c>
      <c r="B10" s="139">
        <v>121</v>
      </c>
      <c r="C10" s="139">
        <v>-1</v>
      </c>
      <c r="D10" s="228">
        <v>120</v>
      </c>
      <c r="E10" s="140"/>
      <c r="F10" s="139">
        <v>77</v>
      </c>
      <c r="G10" s="139">
        <v>-2.4420000000000002</v>
      </c>
      <c r="H10" s="228">
        <v>74.557999999999993</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45"/>
      <c r="B11" s="145"/>
      <c r="C11" s="145"/>
      <c r="D11" s="227"/>
      <c r="E11" s="145"/>
      <c r="F11" s="145"/>
      <c r="G11" s="145"/>
      <c r="H11" s="227"/>
      <c r="I11" s="145"/>
      <c r="J11" s="145"/>
      <c r="K11" s="145"/>
      <c r="L11" s="227"/>
      <c r="M11" s="145"/>
      <c r="N11" s="145"/>
      <c r="O11" s="145"/>
      <c r="P11" s="227"/>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ht="13" customHeight="1">
      <c r="A12" s="349" t="s">
        <v>416</v>
      </c>
      <c r="B12" s="349"/>
      <c r="C12" s="349"/>
      <c r="D12" s="349"/>
      <c r="E12" s="349"/>
      <c r="F12" s="349"/>
      <c r="G12" s="349"/>
      <c r="H12" s="349"/>
      <c r="I12" s="145"/>
      <c r="J12" s="145"/>
      <c r="K12" s="145"/>
      <c r="L12" s="227"/>
      <c r="M12" s="145"/>
      <c r="N12" s="145"/>
      <c r="O12" s="145"/>
      <c r="P12" s="227"/>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ht="47.5" customHeight="1">
      <c r="A13" s="349"/>
      <c r="B13" s="349"/>
      <c r="C13" s="349"/>
      <c r="D13" s="349"/>
      <c r="E13" s="349"/>
      <c r="F13" s="349"/>
      <c r="G13" s="349"/>
      <c r="H13" s="349"/>
      <c r="I13" s="145"/>
      <c r="J13" s="145"/>
      <c r="K13" s="145"/>
      <c r="L13" s="227"/>
      <c r="M13" s="145"/>
      <c r="N13" s="145"/>
      <c r="O13" s="145"/>
      <c r="P13" s="227"/>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45"/>
      <c r="B14" s="145"/>
      <c r="C14" s="145"/>
      <c r="D14" s="227"/>
      <c r="E14" s="145"/>
      <c r="F14" s="145"/>
      <c r="G14" s="145"/>
      <c r="H14" s="227"/>
      <c r="I14" s="145"/>
      <c r="J14" s="145"/>
      <c r="K14" s="145"/>
      <c r="L14" s="227"/>
      <c r="M14" s="145"/>
      <c r="N14" s="145"/>
      <c r="O14" s="145"/>
      <c r="P14" s="227"/>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45"/>
      <c r="B15" s="145"/>
      <c r="C15" s="145"/>
      <c r="D15" s="227"/>
      <c r="E15" s="145"/>
      <c r="F15" s="145"/>
      <c r="G15" s="145"/>
      <c r="H15" s="227"/>
      <c r="I15" s="145"/>
      <c r="J15" s="145"/>
      <c r="K15" s="145"/>
      <c r="L15" s="227"/>
      <c r="M15" s="145"/>
      <c r="N15" s="145"/>
      <c r="O15" s="145"/>
      <c r="P15" s="227"/>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45"/>
      <c r="B16" s="145"/>
      <c r="C16" s="145"/>
      <c r="D16" s="227"/>
      <c r="E16" s="145"/>
      <c r="F16" s="145"/>
      <c r="G16" s="145"/>
      <c r="H16" s="227"/>
      <c r="I16" s="145"/>
      <c r="J16" s="145"/>
      <c r="K16" s="145"/>
      <c r="L16" s="227"/>
      <c r="M16" s="145"/>
      <c r="N16" s="145"/>
      <c r="O16" s="145"/>
      <c r="P16" s="227"/>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227"/>
      <c r="E17" s="145"/>
      <c r="F17" s="145"/>
      <c r="G17" s="145"/>
      <c r="H17" s="227"/>
      <c r="I17" s="145"/>
      <c r="J17" s="145"/>
      <c r="K17" s="145"/>
      <c r="L17" s="227"/>
      <c r="M17" s="145"/>
      <c r="N17" s="145"/>
      <c r="O17" s="145"/>
      <c r="P17" s="227"/>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227"/>
      <c r="E18" s="145"/>
      <c r="F18" s="145"/>
      <c r="G18" s="145"/>
      <c r="H18" s="227"/>
      <c r="I18" s="145"/>
      <c r="J18" s="145"/>
      <c r="K18" s="145"/>
      <c r="L18" s="227"/>
      <c r="M18" s="145"/>
      <c r="N18" s="145"/>
      <c r="O18" s="145"/>
      <c r="P18" s="227"/>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227"/>
      <c r="E19" s="145"/>
      <c r="F19" s="145"/>
      <c r="G19" s="145"/>
      <c r="H19" s="227"/>
      <c r="I19" s="145"/>
      <c r="J19" s="145"/>
      <c r="K19" s="145"/>
      <c r="L19" s="227"/>
      <c r="M19" s="145"/>
      <c r="N19" s="145"/>
      <c r="O19" s="145"/>
      <c r="P19" s="227"/>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227"/>
      <c r="E20" s="145"/>
      <c r="F20" s="145"/>
      <c r="G20" s="145"/>
      <c r="H20" s="227"/>
      <c r="I20" s="145"/>
      <c r="J20" s="145"/>
      <c r="K20" s="145"/>
      <c r="L20" s="227"/>
      <c r="M20" s="145"/>
      <c r="N20" s="145"/>
      <c r="O20" s="145"/>
      <c r="P20" s="227"/>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227"/>
      <c r="E21" s="145"/>
      <c r="F21" s="145"/>
      <c r="G21" s="145"/>
      <c r="H21" s="227"/>
      <c r="I21" s="145"/>
      <c r="J21" s="145"/>
      <c r="K21" s="145"/>
      <c r="L21" s="227"/>
      <c r="M21" s="145"/>
      <c r="N21" s="145"/>
      <c r="O21" s="145"/>
      <c r="P21" s="227"/>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227"/>
      <c r="E22" s="145"/>
      <c r="F22" s="145"/>
      <c r="G22" s="145"/>
      <c r="H22" s="227"/>
      <c r="I22" s="145"/>
      <c r="J22" s="145"/>
      <c r="K22" s="145"/>
      <c r="L22" s="227"/>
      <c r="M22" s="145"/>
      <c r="N22" s="145"/>
      <c r="O22" s="145"/>
      <c r="P22" s="227"/>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227"/>
      <c r="E23" s="145"/>
      <c r="F23" s="145"/>
      <c r="G23" s="145"/>
      <c r="H23" s="227"/>
      <c r="I23" s="145"/>
      <c r="J23" s="145"/>
      <c r="K23" s="145"/>
      <c r="L23" s="227"/>
      <c r="M23" s="145"/>
      <c r="N23" s="145"/>
      <c r="O23" s="145"/>
      <c r="P23" s="227"/>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227"/>
      <c r="E24" s="145"/>
      <c r="F24" s="145"/>
      <c r="G24" s="145"/>
      <c r="H24" s="227"/>
      <c r="I24" s="145"/>
      <c r="J24" s="145"/>
      <c r="K24" s="145"/>
      <c r="L24" s="227"/>
      <c r="M24" s="145"/>
      <c r="N24" s="145"/>
      <c r="O24" s="145"/>
      <c r="P24" s="227"/>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227"/>
      <c r="E25" s="145"/>
      <c r="F25" s="145"/>
      <c r="G25" s="145"/>
      <c r="H25" s="227"/>
      <c r="I25" s="145"/>
      <c r="J25" s="145"/>
      <c r="K25" s="145"/>
      <c r="L25" s="227"/>
      <c r="M25" s="145"/>
      <c r="N25" s="145"/>
      <c r="O25" s="145"/>
      <c r="P25" s="227"/>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227"/>
      <c r="E26" s="145"/>
      <c r="F26" s="145"/>
      <c r="G26" s="145"/>
      <c r="H26" s="227"/>
      <c r="I26" s="145"/>
      <c r="J26" s="145"/>
      <c r="K26" s="145"/>
      <c r="L26" s="227"/>
      <c r="M26" s="145"/>
      <c r="N26" s="145"/>
      <c r="O26" s="145"/>
      <c r="P26" s="227"/>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227"/>
      <c r="E27" s="145"/>
      <c r="F27" s="145"/>
      <c r="G27" s="145"/>
      <c r="H27" s="227"/>
      <c r="I27" s="145"/>
      <c r="J27" s="145"/>
      <c r="K27" s="145"/>
      <c r="L27" s="227"/>
      <c r="M27" s="145"/>
      <c r="N27" s="145"/>
      <c r="O27" s="145"/>
      <c r="P27" s="227"/>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227"/>
      <c r="E28" s="145"/>
      <c r="F28" s="145"/>
      <c r="G28" s="145"/>
      <c r="H28" s="227"/>
      <c r="I28" s="145"/>
      <c r="J28" s="145"/>
      <c r="K28" s="145"/>
      <c r="L28" s="227"/>
      <c r="M28" s="145"/>
      <c r="N28" s="145"/>
      <c r="O28" s="145"/>
      <c r="P28" s="227"/>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227"/>
      <c r="E29" s="145"/>
      <c r="F29" s="145"/>
      <c r="G29" s="145"/>
      <c r="H29" s="227"/>
      <c r="I29" s="145"/>
      <c r="J29" s="145"/>
      <c r="K29" s="145"/>
      <c r="L29" s="227"/>
      <c r="M29" s="145"/>
      <c r="N29" s="145"/>
      <c r="O29" s="145"/>
      <c r="P29" s="227"/>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227"/>
      <c r="E30" s="145"/>
      <c r="F30" s="145"/>
      <c r="G30" s="145"/>
      <c r="H30" s="227"/>
      <c r="I30" s="145"/>
      <c r="J30" s="145"/>
      <c r="K30" s="145"/>
      <c r="L30" s="227"/>
      <c r="M30" s="145"/>
      <c r="N30" s="145"/>
      <c r="O30" s="145"/>
      <c r="P30" s="227"/>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227"/>
      <c r="E31" s="145"/>
      <c r="F31" s="145"/>
      <c r="G31" s="145"/>
      <c r="H31" s="227"/>
      <c r="I31" s="145"/>
      <c r="J31" s="145"/>
      <c r="K31" s="145"/>
      <c r="L31" s="227"/>
      <c r="M31" s="145"/>
      <c r="N31" s="145"/>
      <c r="O31" s="145"/>
      <c r="P31" s="227"/>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227"/>
      <c r="E32" s="145"/>
      <c r="F32" s="145"/>
      <c r="G32" s="145"/>
      <c r="H32" s="227"/>
      <c r="I32" s="145"/>
      <c r="J32" s="145"/>
      <c r="K32" s="145"/>
      <c r="L32" s="227"/>
      <c r="M32" s="145"/>
      <c r="N32" s="145"/>
      <c r="O32" s="145"/>
      <c r="P32" s="227"/>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227"/>
      <c r="E33" s="145"/>
      <c r="F33" s="145"/>
      <c r="G33" s="145"/>
      <c r="H33" s="227"/>
      <c r="I33" s="145"/>
      <c r="J33" s="145"/>
      <c r="K33" s="145"/>
      <c r="L33" s="227"/>
      <c r="M33" s="145"/>
      <c r="N33" s="145"/>
      <c r="O33" s="145"/>
      <c r="P33" s="227"/>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227"/>
      <c r="E34" s="145"/>
      <c r="F34" s="145"/>
      <c r="G34" s="145"/>
      <c r="H34" s="227"/>
      <c r="I34" s="145"/>
      <c r="J34" s="145"/>
      <c r="K34" s="145"/>
      <c r="L34" s="227"/>
      <c r="M34" s="145"/>
      <c r="N34" s="145"/>
      <c r="O34" s="145"/>
      <c r="P34" s="227"/>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227"/>
      <c r="E35" s="145"/>
      <c r="F35" s="145"/>
      <c r="G35" s="145"/>
      <c r="H35" s="227"/>
      <c r="I35" s="145"/>
      <c r="J35" s="145"/>
      <c r="K35" s="145"/>
      <c r="L35" s="227"/>
      <c r="M35" s="145"/>
      <c r="N35" s="145"/>
      <c r="O35" s="145"/>
      <c r="P35" s="227"/>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227"/>
      <c r="E36" s="145"/>
      <c r="F36" s="145"/>
      <c r="G36" s="145"/>
      <c r="H36" s="227"/>
      <c r="I36" s="145"/>
      <c r="J36" s="145"/>
      <c r="K36" s="145"/>
      <c r="L36" s="227"/>
      <c r="M36" s="145"/>
      <c r="N36" s="145"/>
      <c r="O36" s="145"/>
      <c r="P36" s="227"/>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227"/>
      <c r="E37" s="145"/>
      <c r="F37" s="145"/>
      <c r="G37" s="145"/>
      <c r="H37" s="227"/>
      <c r="I37" s="145"/>
      <c r="J37" s="145"/>
      <c r="K37" s="145"/>
      <c r="L37" s="227"/>
      <c r="M37" s="145"/>
      <c r="N37" s="145"/>
      <c r="O37" s="145"/>
      <c r="P37" s="227"/>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227"/>
      <c r="E38" s="145"/>
      <c r="F38" s="145"/>
      <c r="G38" s="145"/>
      <c r="H38" s="227"/>
      <c r="I38" s="145"/>
      <c r="J38" s="145"/>
      <c r="K38" s="145"/>
      <c r="L38" s="227"/>
      <c r="M38" s="145"/>
      <c r="N38" s="145"/>
      <c r="O38" s="145"/>
      <c r="P38" s="227"/>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227"/>
      <c r="E39" s="145"/>
      <c r="F39" s="145"/>
      <c r="G39" s="145"/>
      <c r="H39" s="227"/>
      <c r="I39" s="145"/>
      <c r="J39" s="145"/>
      <c r="K39" s="145"/>
      <c r="L39" s="227"/>
      <c r="M39" s="145"/>
      <c r="N39" s="145"/>
      <c r="O39" s="145"/>
      <c r="P39" s="227"/>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227"/>
      <c r="E40" s="145"/>
      <c r="F40" s="145"/>
      <c r="G40" s="145"/>
      <c r="H40" s="227"/>
      <c r="I40" s="145"/>
      <c r="J40" s="145"/>
      <c r="K40" s="145"/>
      <c r="L40" s="227"/>
      <c r="M40" s="145"/>
      <c r="N40" s="145"/>
      <c r="O40" s="145"/>
      <c r="P40" s="227"/>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227"/>
      <c r="E41" s="145"/>
      <c r="F41" s="145"/>
      <c r="G41" s="145"/>
      <c r="H41" s="227"/>
      <c r="I41" s="145"/>
      <c r="J41" s="145"/>
      <c r="K41" s="145"/>
      <c r="L41" s="227"/>
      <c r="M41" s="145"/>
      <c r="N41" s="145"/>
      <c r="O41" s="145"/>
      <c r="P41" s="227"/>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227"/>
      <c r="E42" s="145"/>
      <c r="F42" s="145"/>
      <c r="G42" s="145"/>
      <c r="H42" s="227"/>
      <c r="I42" s="145"/>
      <c r="J42" s="145"/>
      <c r="K42" s="145"/>
      <c r="L42" s="227"/>
      <c r="M42" s="145"/>
      <c r="N42" s="145"/>
      <c r="O42" s="145"/>
      <c r="P42" s="227"/>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227"/>
      <c r="E43" s="145"/>
      <c r="F43" s="145"/>
      <c r="G43" s="145"/>
      <c r="H43" s="227"/>
      <c r="I43" s="145"/>
      <c r="J43" s="145"/>
      <c r="K43" s="145"/>
      <c r="L43" s="227"/>
      <c r="M43" s="145"/>
      <c r="N43" s="145"/>
      <c r="O43" s="145"/>
      <c r="P43" s="227"/>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227"/>
      <c r="E44" s="145"/>
      <c r="F44" s="145"/>
      <c r="G44" s="145"/>
      <c r="H44" s="227"/>
      <c r="I44" s="145"/>
      <c r="J44" s="145"/>
      <c r="K44" s="145"/>
      <c r="L44" s="227"/>
      <c r="M44" s="145"/>
      <c r="N44" s="145"/>
      <c r="O44" s="145"/>
      <c r="P44" s="227"/>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227"/>
      <c r="E45" s="145"/>
      <c r="F45" s="145"/>
      <c r="G45" s="145"/>
      <c r="H45" s="227"/>
      <c r="I45" s="145"/>
      <c r="J45" s="145"/>
      <c r="K45" s="145"/>
      <c r="L45" s="227"/>
      <c r="M45" s="145"/>
      <c r="N45" s="145"/>
      <c r="O45" s="145"/>
      <c r="P45" s="227"/>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227"/>
      <c r="E46" s="145"/>
      <c r="F46" s="145"/>
      <c r="G46" s="145"/>
      <c r="H46" s="227"/>
      <c r="I46" s="145"/>
      <c r="J46" s="145"/>
      <c r="K46" s="145"/>
      <c r="L46" s="227"/>
      <c r="M46" s="145"/>
      <c r="N46" s="145"/>
      <c r="O46" s="145"/>
      <c r="P46" s="227"/>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227"/>
      <c r="E47" s="145"/>
      <c r="F47" s="145"/>
      <c r="G47" s="145"/>
      <c r="H47" s="227"/>
      <c r="I47" s="145"/>
      <c r="J47" s="145"/>
      <c r="K47" s="145"/>
      <c r="L47" s="227"/>
      <c r="M47" s="145"/>
      <c r="N47" s="145"/>
      <c r="O47" s="145"/>
      <c r="P47" s="227"/>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227"/>
      <c r="E48" s="145"/>
      <c r="F48" s="145"/>
      <c r="G48" s="145"/>
      <c r="H48" s="227"/>
      <c r="I48" s="145"/>
      <c r="J48" s="145"/>
      <c r="K48" s="145"/>
      <c r="L48" s="227"/>
      <c r="M48" s="145"/>
      <c r="N48" s="145"/>
      <c r="O48" s="145"/>
      <c r="P48" s="227"/>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227"/>
      <c r="E49" s="145"/>
      <c r="F49" s="145"/>
      <c r="G49" s="145"/>
      <c r="H49" s="227"/>
      <c r="I49" s="145"/>
      <c r="J49" s="145"/>
      <c r="K49" s="145"/>
      <c r="L49" s="227"/>
      <c r="M49" s="145"/>
      <c r="N49" s="145"/>
      <c r="O49" s="145"/>
      <c r="P49" s="227"/>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227"/>
      <c r="E50" s="145"/>
      <c r="F50" s="145"/>
      <c r="G50" s="145"/>
      <c r="H50" s="227"/>
      <c r="I50" s="145"/>
      <c r="J50" s="145"/>
      <c r="K50" s="145"/>
      <c r="L50" s="227"/>
      <c r="M50" s="145"/>
      <c r="N50" s="145"/>
      <c r="O50" s="145"/>
      <c r="P50" s="227"/>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227"/>
      <c r="E51" s="145"/>
      <c r="F51" s="145"/>
      <c r="G51" s="145"/>
      <c r="H51" s="227"/>
      <c r="I51" s="145"/>
      <c r="J51" s="145"/>
      <c r="K51" s="145"/>
      <c r="L51" s="227"/>
      <c r="M51" s="145"/>
      <c r="N51" s="145"/>
      <c r="O51" s="145"/>
      <c r="P51" s="227"/>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227"/>
      <c r="E52" s="145"/>
      <c r="F52" s="145"/>
      <c r="G52" s="145"/>
      <c r="H52" s="227"/>
      <c r="I52" s="145"/>
      <c r="J52" s="145"/>
      <c r="K52" s="145"/>
      <c r="L52" s="227"/>
      <c r="M52" s="145"/>
      <c r="N52" s="145"/>
      <c r="O52" s="145"/>
      <c r="P52" s="227"/>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227"/>
      <c r="E53" s="145"/>
      <c r="F53" s="145"/>
      <c r="G53" s="145"/>
      <c r="H53" s="227"/>
      <c r="I53" s="145"/>
      <c r="J53" s="145"/>
      <c r="K53" s="145"/>
      <c r="L53" s="227"/>
      <c r="M53" s="145"/>
      <c r="N53" s="145"/>
      <c r="O53" s="145"/>
      <c r="P53" s="227"/>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227"/>
      <c r="E54" s="145"/>
      <c r="F54" s="145"/>
      <c r="G54" s="145"/>
      <c r="H54" s="227"/>
      <c r="I54" s="145"/>
      <c r="J54" s="145"/>
      <c r="K54" s="145"/>
      <c r="L54" s="227"/>
      <c r="M54" s="145"/>
      <c r="N54" s="145"/>
      <c r="O54" s="145"/>
      <c r="P54" s="227"/>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227"/>
      <c r="E55" s="145"/>
      <c r="F55" s="145"/>
      <c r="G55" s="145"/>
      <c r="H55" s="227"/>
      <c r="I55" s="145"/>
      <c r="J55" s="145"/>
      <c r="K55" s="145"/>
      <c r="L55" s="227"/>
      <c r="M55" s="145"/>
      <c r="N55" s="145"/>
      <c r="O55" s="145"/>
      <c r="P55" s="227"/>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227"/>
      <c r="E56" s="145"/>
      <c r="F56" s="145"/>
      <c r="G56" s="145"/>
      <c r="H56" s="227"/>
      <c r="I56" s="145"/>
      <c r="J56" s="145"/>
      <c r="K56" s="145"/>
      <c r="L56" s="227"/>
      <c r="M56" s="145"/>
      <c r="N56" s="145"/>
      <c r="O56" s="145"/>
      <c r="P56" s="227"/>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227"/>
      <c r="E57" s="145"/>
      <c r="F57" s="145"/>
      <c r="G57" s="145"/>
      <c r="H57" s="227"/>
      <c r="I57" s="145"/>
      <c r="J57" s="145"/>
      <c r="K57" s="145"/>
      <c r="L57" s="227"/>
      <c r="M57" s="145"/>
      <c r="N57" s="145"/>
      <c r="O57" s="145"/>
      <c r="P57" s="227"/>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227"/>
      <c r="E58" s="145"/>
      <c r="F58" s="145"/>
      <c r="G58" s="145"/>
      <c r="H58" s="227"/>
      <c r="I58" s="145"/>
      <c r="J58" s="145"/>
      <c r="K58" s="145"/>
      <c r="L58" s="227"/>
      <c r="M58" s="145"/>
      <c r="N58" s="145"/>
      <c r="O58" s="145"/>
      <c r="P58" s="227"/>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227"/>
      <c r="E59" s="145"/>
      <c r="F59" s="145"/>
      <c r="G59" s="145"/>
      <c r="H59" s="227"/>
      <c r="I59" s="145"/>
      <c r="J59" s="145"/>
      <c r="K59" s="145"/>
      <c r="L59" s="227"/>
      <c r="M59" s="145"/>
      <c r="N59" s="145"/>
      <c r="O59" s="145"/>
      <c r="P59" s="227"/>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227"/>
      <c r="E60" s="145"/>
      <c r="F60" s="145"/>
      <c r="G60" s="145"/>
      <c r="H60" s="227"/>
      <c r="I60" s="145"/>
      <c r="J60" s="145"/>
      <c r="K60" s="145"/>
      <c r="L60" s="227"/>
      <c r="M60" s="145"/>
      <c r="N60" s="145"/>
      <c r="O60" s="145"/>
      <c r="P60" s="227"/>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227"/>
      <c r="E61" s="145"/>
      <c r="F61" s="145"/>
      <c r="G61" s="145"/>
      <c r="H61" s="227"/>
      <c r="I61" s="145"/>
      <c r="J61" s="145"/>
      <c r="K61" s="145"/>
      <c r="L61" s="227"/>
      <c r="M61" s="145"/>
      <c r="N61" s="145"/>
      <c r="O61" s="145"/>
      <c r="P61" s="227"/>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227"/>
      <c r="E62" s="145"/>
      <c r="F62" s="145"/>
      <c r="G62" s="145"/>
      <c r="H62" s="227"/>
      <c r="I62" s="145"/>
      <c r="J62" s="145"/>
      <c r="K62" s="145"/>
      <c r="L62" s="227"/>
      <c r="M62" s="145"/>
      <c r="N62" s="145"/>
      <c r="O62" s="145"/>
      <c r="P62" s="227"/>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227"/>
      <c r="E63" s="145"/>
      <c r="F63" s="145"/>
      <c r="G63" s="145"/>
      <c r="H63" s="227"/>
      <c r="I63" s="145"/>
      <c r="J63" s="145"/>
      <c r="K63" s="145"/>
      <c r="L63" s="227"/>
      <c r="M63" s="145"/>
      <c r="N63" s="145"/>
      <c r="O63" s="145"/>
      <c r="P63" s="227"/>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227"/>
      <c r="E64" s="145"/>
      <c r="F64" s="145"/>
      <c r="G64" s="145"/>
      <c r="H64" s="227"/>
      <c r="I64" s="145"/>
      <c r="J64" s="145"/>
      <c r="K64" s="145"/>
      <c r="L64" s="227"/>
      <c r="M64" s="145"/>
      <c r="N64" s="145"/>
      <c r="O64" s="145"/>
      <c r="P64" s="227"/>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227"/>
      <c r="E65" s="145"/>
      <c r="F65" s="145"/>
      <c r="G65" s="145"/>
      <c r="H65" s="227"/>
      <c r="I65" s="145"/>
      <c r="J65" s="145"/>
      <c r="K65" s="145"/>
      <c r="L65" s="227"/>
      <c r="M65" s="145"/>
      <c r="N65" s="145"/>
      <c r="O65" s="145"/>
      <c r="P65" s="227"/>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227"/>
      <c r="E66" s="145"/>
      <c r="F66" s="145"/>
      <c r="G66" s="145"/>
      <c r="H66" s="227"/>
      <c r="I66" s="145"/>
      <c r="J66" s="145"/>
      <c r="K66" s="145"/>
      <c r="L66" s="227"/>
      <c r="M66" s="145"/>
      <c r="N66" s="145"/>
      <c r="O66" s="145"/>
      <c r="P66" s="227"/>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227"/>
      <c r="E67" s="145"/>
      <c r="F67" s="145"/>
      <c r="G67" s="145"/>
      <c r="H67" s="227"/>
      <c r="I67" s="145"/>
      <c r="J67" s="145"/>
      <c r="K67" s="145"/>
      <c r="L67" s="227"/>
      <c r="M67" s="145"/>
      <c r="N67" s="145"/>
      <c r="O67" s="145"/>
      <c r="P67" s="227"/>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227"/>
      <c r="E68" s="145"/>
      <c r="F68" s="145"/>
      <c r="G68" s="145"/>
      <c r="H68" s="227"/>
      <c r="I68" s="145"/>
      <c r="J68" s="145"/>
      <c r="K68" s="145"/>
      <c r="L68" s="227"/>
      <c r="M68" s="145"/>
      <c r="N68" s="145"/>
      <c r="O68" s="145"/>
      <c r="P68" s="227"/>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227"/>
      <c r="E69" s="145"/>
      <c r="F69" s="145"/>
      <c r="G69" s="145"/>
      <c r="H69" s="227"/>
      <c r="I69" s="145"/>
      <c r="J69" s="145"/>
      <c r="K69" s="145"/>
      <c r="L69" s="227"/>
      <c r="M69" s="145"/>
      <c r="N69" s="145"/>
      <c r="O69" s="145"/>
      <c r="P69" s="227"/>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227"/>
      <c r="E70" s="145"/>
      <c r="F70" s="145"/>
      <c r="G70" s="145"/>
      <c r="H70" s="227"/>
      <c r="I70" s="145"/>
      <c r="J70" s="145"/>
      <c r="K70" s="145"/>
      <c r="L70" s="227"/>
      <c r="M70" s="145"/>
      <c r="N70" s="145"/>
      <c r="O70" s="145"/>
      <c r="P70" s="227"/>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227"/>
      <c r="E71" s="145"/>
      <c r="F71" s="145"/>
      <c r="G71" s="145"/>
      <c r="H71" s="227"/>
      <c r="I71" s="145"/>
      <c r="J71" s="145"/>
      <c r="K71" s="145"/>
      <c r="L71" s="227"/>
      <c r="M71" s="145"/>
      <c r="N71" s="145"/>
      <c r="O71" s="145"/>
      <c r="P71" s="227"/>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227"/>
      <c r="E72" s="145"/>
      <c r="F72" s="145"/>
      <c r="G72" s="145"/>
      <c r="H72" s="227"/>
      <c r="I72" s="145"/>
      <c r="J72" s="145"/>
      <c r="K72" s="145"/>
      <c r="L72" s="227"/>
      <c r="M72" s="145"/>
      <c r="N72" s="145"/>
      <c r="O72" s="145"/>
      <c r="P72" s="227"/>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227"/>
      <c r="E73" s="145"/>
      <c r="F73" s="145"/>
      <c r="G73" s="145"/>
      <c r="H73" s="227"/>
      <c r="I73" s="145"/>
      <c r="J73" s="145"/>
      <c r="K73" s="145"/>
      <c r="L73" s="227"/>
      <c r="M73" s="145"/>
      <c r="N73" s="145"/>
      <c r="O73" s="145"/>
      <c r="P73" s="227"/>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227"/>
      <c r="E74" s="145"/>
      <c r="F74" s="145"/>
      <c r="G74" s="145"/>
      <c r="H74" s="227"/>
      <c r="I74" s="145"/>
      <c r="J74" s="145"/>
      <c r="K74" s="145"/>
      <c r="L74" s="227"/>
      <c r="M74" s="145"/>
      <c r="N74" s="145"/>
      <c r="O74" s="145"/>
      <c r="P74" s="227"/>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227"/>
      <c r="E75" s="145"/>
      <c r="F75" s="145"/>
      <c r="G75" s="145"/>
      <c r="H75" s="227"/>
      <c r="I75" s="145"/>
      <c r="J75" s="145"/>
      <c r="K75" s="145"/>
      <c r="L75" s="227"/>
      <c r="M75" s="145"/>
      <c r="N75" s="145"/>
      <c r="O75" s="145"/>
      <c r="P75" s="227"/>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227"/>
      <c r="E76" s="145"/>
      <c r="F76" s="145"/>
      <c r="G76" s="145"/>
      <c r="H76" s="227"/>
      <c r="I76" s="145"/>
      <c r="J76" s="145"/>
      <c r="K76" s="145"/>
      <c r="L76" s="227"/>
      <c r="M76" s="145"/>
      <c r="N76" s="145"/>
      <c r="O76" s="145"/>
      <c r="P76" s="227"/>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227"/>
      <c r="E77" s="145"/>
      <c r="F77" s="145"/>
      <c r="G77" s="145"/>
      <c r="H77" s="227"/>
      <c r="I77" s="145"/>
      <c r="J77" s="145"/>
      <c r="K77" s="145"/>
      <c r="L77" s="227"/>
      <c r="M77" s="145"/>
      <c r="N77" s="145"/>
      <c r="O77" s="145"/>
      <c r="P77" s="227"/>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227"/>
      <c r="E78" s="145"/>
      <c r="F78" s="145"/>
      <c r="G78" s="145"/>
      <c r="H78" s="227"/>
      <c r="I78" s="145"/>
      <c r="J78" s="145"/>
      <c r="K78" s="145"/>
      <c r="L78" s="227"/>
      <c r="M78" s="145"/>
      <c r="N78" s="145"/>
      <c r="O78" s="145"/>
      <c r="P78" s="227"/>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227"/>
      <c r="E79" s="145"/>
      <c r="F79" s="145"/>
      <c r="G79" s="145"/>
      <c r="H79" s="227"/>
      <c r="I79" s="145"/>
      <c r="J79" s="145"/>
      <c r="K79" s="145"/>
      <c r="L79" s="227"/>
      <c r="M79" s="145"/>
      <c r="N79" s="145"/>
      <c r="O79" s="145"/>
      <c r="P79" s="227"/>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227"/>
      <c r="E80" s="145"/>
      <c r="F80" s="145"/>
      <c r="G80" s="145"/>
      <c r="H80" s="227"/>
      <c r="I80" s="145"/>
      <c r="J80" s="145"/>
      <c r="K80" s="145"/>
      <c r="L80" s="227"/>
      <c r="M80" s="145"/>
      <c r="N80" s="145"/>
      <c r="O80" s="145"/>
      <c r="P80" s="227"/>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227"/>
      <c r="E81" s="145"/>
      <c r="F81" s="145"/>
      <c r="G81" s="145"/>
      <c r="H81" s="227"/>
      <c r="I81" s="145"/>
      <c r="J81" s="145"/>
      <c r="K81" s="145"/>
      <c r="L81" s="227"/>
      <c r="M81" s="145"/>
      <c r="N81" s="145"/>
      <c r="O81" s="145"/>
      <c r="P81" s="227"/>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227"/>
      <c r="E82" s="145"/>
      <c r="F82" s="145"/>
      <c r="G82" s="145"/>
      <c r="H82" s="227"/>
      <c r="I82" s="145"/>
      <c r="J82" s="145"/>
      <c r="K82" s="145"/>
      <c r="L82" s="227"/>
      <c r="M82" s="145"/>
      <c r="N82" s="145"/>
      <c r="O82" s="145"/>
      <c r="P82" s="227"/>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227"/>
      <c r="E83" s="145"/>
      <c r="F83" s="145"/>
      <c r="G83" s="145"/>
      <c r="H83" s="227"/>
      <c r="I83" s="145"/>
      <c r="J83" s="145"/>
      <c r="K83" s="145"/>
      <c r="L83" s="227"/>
      <c r="M83" s="145"/>
      <c r="N83" s="145"/>
      <c r="O83" s="145"/>
      <c r="P83" s="227"/>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227"/>
      <c r="E84" s="145"/>
      <c r="F84" s="145"/>
      <c r="G84" s="145"/>
      <c r="H84" s="227"/>
      <c r="I84" s="145"/>
      <c r="J84" s="145"/>
      <c r="K84" s="145"/>
      <c r="L84" s="227"/>
      <c r="M84" s="145"/>
      <c r="N84" s="145"/>
      <c r="O84" s="145"/>
      <c r="P84" s="227"/>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227"/>
      <c r="E85" s="145"/>
      <c r="F85" s="145"/>
      <c r="G85" s="145"/>
      <c r="H85" s="227"/>
      <c r="I85" s="145"/>
      <c r="J85" s="145"/>
      <c r="K85" s="145"/>
      <c r="L85" s="227"/>
      <c r="M85" s="145"/>
      <c r="N85" s="145"/>
      <c r="O85" s="145"/>
      <c r="P85" s="227"/>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227"/>
      <c r="E86" s="145"/>
      <c r="F86" s="145"/>
      <c r="G86" s="145"/>
      <c r="H86" s="227"/>
      <c r="I86" s="145"/>
      <c r="J86" s="145"/>
      <c r="K86" s="145"/>
      <c r="L86" s="227"/>
      <c r="M86" s="145"/>
      <c r="N86" s="145"/>
      <c r="O86" s="145"/>
      <c r="P86" s="227"/>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227"/>
      <c r="E87" s="145"/>
      <c r="F87" s="145"/>
      <c r="G87" s="145"/>
      <c r="H87" s="227"/>
      <c r="I87" s="145"/>
      <c r="J87" s="145"/>
      <c r="K87" s="145"/>
      <c r="L87" s="227"/>
      <c r="M87" s="145"/>
      <c r="N87" s="145"/>
      <c r="O87" s="145"/>
      <c r="P87" s="227"/>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227"/>
      <c r="E88" s="145"/>
      <c r="F88" s="145"/>
      <c r="G88" s="145"/>
      <c r="H88" s="227"/>
      <c r="I88" s="145"/>
      <c r="J88" s="145"/>
      <c r="K88" s="145"/>
      <c r="L88" s="227"/>
      <c r="M88" s="145"/>
      <c r="N88" s="145"/>
      <c r="O88" s="145"/>
      <c r="P88" s="227"/>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227"/>
      <c r="E89" s="145"/>
      <c r="F89" s="145"/>
      <c r="G89" s="145"/>
      <c r="H89" s="227"/>
      <c r="I89" s="145"/>
      <c r="J89" s="145"/>
      <c r="K89" s="145"/>
      <c r="L89" s="227"/>
      <c r="M89" s="145"/>
      <c r="N89" s="145"/>
      <c r="O89" s="145"/>
      <c r="P89" s="227"/>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227"/>
      <c r="E90" s="145"/>
      <c r="F90" s="145"/>
      <c r="G90" s="145"/>
      <c r="H90" s="227"/>
      <c r="I90" s="145"/>
      <c r="J90" s="145"/>
      <c r="K90" s="145"/>
      <c r="L90" s="227"/>
      <c r="M90" s="145"/>
      <c r="N90" s="145"/>
      <c r="O90" s="145"/>
      <c r="P90" s="227"/>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227"/>
      <c r="E91" s="145"/>
      <c r="F91" s="145"/>
      <c r="G91" s="145"/>
      <c r="H91" s="227"/>
      <c r="I91" s="145"/>
      <c r="J91" s="145"/>
      <c r="K91" s="145"/>
      <c r="L91" s="227"/>
      <c r="M91" s="145"/>
      <c r="N91" s="145"/>
      <c r="O91" s="145"/>
      <c r="P91" s="227"/>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227"/>
      <c r="E92" s="145"/>
      <c r="F92" s="145"/>
      <c r="G92" s="145"/>
      <c r="H92" s="227"/>
      <c r="I92" s="145"/>
      <c r="J92" s="145"/>
      <c r="K92" s="145"/>
      <c r="L92" s="227"/>
      <c r="M92" s="145"/>
      <c r="N92" s="145"/>
      <c r="O92" s="145"/>
      <c r="P92" s="227"/>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227"/>
      <c r="E93" s="145"/>
      <c r="F93" s="145"/>
      <c r="G93" s="145"/>
      <c r="H93" s="227"/>
      <c r="I93" s="145"/>
      <c r="J93" s="145"/>
      <c r="K93" s="145"/>
      <c r="L93" s="227"/>
      <c r="M93" s="145"/>
      <c r="N93" s="145"/>
      <c r="O93" s="145"/>
      <c r="P93" s="227"/>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227"/>
      <c r="E94" s="145"/>
      <c r="F94" s="145"/>
      <c r="G94" s="145"/>
      <c r="H94" s="227"/>
      <c r="I94" s="145"/>
      <c r="J94" s="145"/>
      <c r="K94" s="145"/>
      <c r="L94" s="227"/>
      <c r="M94" s="145"/>
      <c r="N94" s="145"/>
      <c r="O94" s="145"/>
      <c r="P94" s="227"/>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227"/>
      <c r="E95" s="145"/>
      <c r="F95" s="145"/>
      <c r="G95" s="145"/>
      <c r="H95" s="227"/>
      <c r="I95" s="145"/>
      <c r="J95" s="145"/>
      <c r="K95" s="145"/>
      <c r="L95" s="227"/>
      <c r="M95" s="145"/>
      <c r="N95" s="145"/>
      <c r="O95" s="145"/>
      <c r="P95" s="227"/>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227"/>
      <c r="E96" s="145"/>
      <c r="F96" s="145"/>
      <c r="G96" s="145"/>
      <c r="H96" s="227"/>
      <c r="I96" s="145"/>
      <c r="J96" s="145"/>
      <c r="K96" s="145"/>
      <c r="L96" s="227"/>
      <c r="M96" s="145"/>
      <c r="N96" s="145"/>
      <c r="O96" s="145"/>
      <c r="P96" s="227"/>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227"/>
      <c r="E97" s="145"/>
      <c r="F97" s="145"/>
      <c r="G97" s="145"/>
      <c r="H97" s="227"/>
      <c r="I97" s="145"/>
      <c r="J97" s="145"/>
      <c r="K97" s="145"/>
      <c r="L97" s="227"/>
      <c r="M97" s="145"/>
      <c r="N97" s="145"/>
      <c r="O97" s="145"/>
      <c r="P97" s="227"/>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227"/>
      <c r="E98" s="145"/>
      <c r="F98" s="145"/>
      <c r="G98" s="145"/>
      <c r="H98" s="227"/>
      <c r="I98" s="145"/>
      <c r="J98" s="145"/>
      <c r="K98" s="145"/>
      <c r="L98" s="227"/>
      <c r="M98" s="145"/>
      <c r="N98" s="145"/>
      <c r="O98" s="145"/>
      <c r="P98" s="227"/>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227"/>
      <c r="E99" s="145"/>
      <c r="F99" s="145"/>
      <c r="G99" s="145"/>
      <c r="H99" s="227"/>
      <c r="I99" s="145"/>
      <c r="J99" s="145"/>
      <c r="K99" s="145"/>
      <c r="L99" s="227"/>
      <c r="M99" s="145"/>
      <c r="N99" s="145"/>
      <c r="O99" s="145"/>
      <c r="P99" s="227"/>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227"/>
      <c r="E100" s="145"/>
      <c r="F100" s="145"/>
      <c r="G100" s="145"/>
      <c r="H100" s="227"/>
      <c r="I100" s="145"/>
      <c r="J100" s="145"/>
      <c r="K100" s="145"/>
      <c r="L100" s="227"/>
      <c r="M100" s="145"/>
      <c r="N100" s="145"/>
      <c r="O100" s="145"/>
      <c r="P100" s="227"/>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227"/>
      <c r="E101" s="145"/>
      <c r="F101" s="145"/>
      <c r="G101" s="145"/>
      <c r="H101" s="227"/>
      <c r="I101" s="145"/>
      <c r="J101" s="145"/>
      <c r="K101" s="145"/>
      <c r="L101" s="227"/>
      <c r="M101" s="145"/>
      <c r="N101" s="145"/>
      <c r="O101" s="145"/>
      <c r="P101" s="227"/>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227"/>
      <c r="E102" s="145"/>
      <c r="F102" s="145"/>
      <c r="G102" s="145"/>
      <c r="H102" s="227"/>
      <c r="I102" s="145"/>
      <c r="J102" s="145"/>
      <c r="K102" s="145"/>
      <c r="L102" s="227"/>
      <c r="M102" s="145"/>
      <c r="N102" s="145"/>
      <c r="O102" s="145"/>
      <c r="P102" s="227"/>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227"/>
      <c r="E103" s="145"/>
      <c r="F103" s="145"/>
      <c r="G103" s="145"/>
      <c r="H103" s="227"/>
      <c r="I103" s="145"/>
      <c r="J103" s="145"/>
      <c r="K103" s="145"/>
      <c r="L103" s="227"/>
      <c r="M103" s="145"/>
      <c r="N103" s="145"/>
      <c r="O103" s="145"/>
      <c r="P103" s="227"/>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227"/>
      <c r="E104" s="145"/>
      <c r="F104" s="145"/>
      <c r="G104" s="145"/>
      <c r="H104" s="227"/>
      <c r="I104" s="145"/>
      <c r="J104" s="145"/>
      <c r="K104" s="145"/>
      <c r="L104" s="227"/>
      <c r="M104" s="145"/>
      <c r="N104" s="145"/>
      <c r="O104" s="145"/>
      <c r="P104" s="227"/>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227"/>
      <c r="E105" s="145"/>
      <c r="F105" s="145"/>
      <c r="G105" s="145"/>
      <c r="H105" s="227"/>
      <c r="I105" s="145"/>
      <c r="J105" s="145"/>
      <c r="K105" s="145"/>
      <c r="L105" s="227"/>
      <c r="M105" s="145"/>
      <c r="N105" s="145"/>
      <c r="O105" s="145"/>
      <c r="P105" s="227"/>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227"/>
      <c r="E106" s="145"/>
      <c r="F106" s="145"/>
      <c r="G106" s="145"/>
      <c r="H106" s="227"/>
      <c r="I106" s="145"/>
      <c r="J106" s="145"/>
      <c r="K106" s="145"/>
      <c r="L106" s="227"/>
      <c r="M106" s="145"/>
      <c r="N106" s="145"/>
      <c r="O106" s="145"/>
      <c r="P106" s="227"/>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227"/>
      <c r="E107" s="145"/>
      <c r="F107" s="145"/>
      <c r="G107" s="145"/>
      <c r="H107" s="227"/>
      <c r="I107" s="145"/>
      <c r="J107" s="145"/>
      <c r="K107" s="145"/>
      <c r="L107" s="227"/>
      <c r="M107" s="145"/>
      <c r="N107" s="145"/>
      <c r="O107" s="145"/>
      <c r="P107" s="227"/>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227"/>
      <c r="E108" s="145"/>
      <c r="F108" s="145"/>
      <c r="G108" s="145"/>
      <c r="H108" s="227"/>
      <c r="I108" s="145"/>
      <c r="J108" s="145"/>
      <c r="K108" s="145"/>
      <c r="L108" s="227"/>
      <c r="M108" s="145"/>
      <c r="N108" s="145"/>
      <c r="O108" s="145"/>
      <c r="P108" s="227"/>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227"/>
      <c r="E109" s="145"/>
      <c r="F109" s="145"/>
      <c r="G109" s="145"/>
      <c r="H109" s="227"/>
      <c r="I109" s="145"/>
      <c r="J109" s="145"/>
      <c r="K109" s="145"/>
      <c r="L109" s="227"/>
      <c r="M109" s="145"/>
      <c r="N109" s="145"/>
      <c r="O109" s="145"/>
      <c r="P109" s="227"/>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227"/>
      <c r="E110" s="145"/>
      <c r="F110" s="145"/>
      <c r="G110" s="145"/>
      <c r="H110" s="227"/>
      <c r="I110" s="145"/>
      <c r="J110" s="145"/>
      <c r="K110" s="145"/>
      <c r="L110" s="227"/>
      <c r="M110" s="145"/>
      <c r="N110" s="145"/>
      <c r="O110" s="145"/>
      <c r="P110" s="227"/>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227"/>
      <c r="E111" s="145"/>
      <c r="F111" s="145"/>
      <c r="G111" s="145"/>
      <c r="H111" s="227"/>
      <c r="I111" s="145"/>
      <c r="J111" s="145"/>
      <c r="K111" s="145"/>
      <c r="L111" s="227"/>
      <c r="M111" s="145"/>
      <c r="N111" s="145"/>
      <c r="O111" s="145"/>
      <c r="P111" s="227"/>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227"/>
      <c r="E112" s="145"/>
      <c r="F112" s="145"/>
      <c r="G112" s="145"/>
      <c r="H112" s="227"/>
      <c r="I112" s="145"/>
      <c r="J112" s="145"/>
      <c r="K112" s="145"/>
      <c r="L112" s="227"/>
      <c r="M112" s="145"/>
      <c r="N112" s="145"/>
      <c r="O112" s="145"/>
      <c r="P112" s="227"/>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227"/>
      <c r="E113" s="145"/>
      <c r="F113" s="145"/>
      <c r="G113" s="145"/>
      <c r="H113" s="227"/>
      <c r="I113" s="145"/>
      <c r="J113" s="145"/>
      <c r="K113" s="145"/>
      <c r="L113" s="227"/>
      <c r="M113" s="145"/>
      <c r="N113" s="145"/>
      <c r="O113" s="145"/>
      <c r="P113" s="227"/>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227"/>
      <c r="E114" s="145"/>
      <c r="F114" s="145"/>
      <c r="G114" s="145"/>
      <c r="H114" s="227"/>
      <c r="I114" s="145"/>
      <c r="J114" s="145"/>
      <c r="K114" s="145"/>
      <c r="L114" s="227"/>
      <c r="M114" s="145"/>
      <c r="N114" s="145"/>
      <c r="O114" s="145"/>
      <c r="P114" s="227"/>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227"/>
      <c r="E115" s="145"/>
      <c r="F115" s="145"/>
      <c r="G115" s="145"/>
      <c r="H115" s="227"/>
      <c r="I115" s="145"/>
      <c r="J115" s="145"/>
      <c r="K115" s="145"/>
      <c r="L115" s="227"/>
      <c r="M115" s="145"/>
      <c r="N115" s="145"/>
      <c r="O115" s="145"/>
      <c r="P115" s="227"/>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227"/>
      <c r="E116" s="145"/>
      <c r="F116" s="145"/>
      <c r="G116" s="145"/>
      <c r="H116" s="227"/>
      <c r="I116" s="145"/>
      <c r="J116" s="145"/>
      <c r="K116" s="145"/>
      <c r="L116" s="227"/>
      <c r="M116" s="145"/>
      <c r="N116" s="145"/>
      <c r="O116" s="145"/>
      <c r="P116" s="227"/>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227"/>
      <c r="E117" s="145"/>
      <c r="F117" s="145"/>
      <c r="G117" s="145"/>
      <c r="H117" s="227"/>
      <c r="I117" s="145"/>
      <c r="J117" s="145"/>
      <c r="K117" s="145"/>
      <c r="L117" s="227"/>
      <c r="M117" s="145"/>
      <c r="N117" s="145"/>
      <c r="O117" s="145"/>
      <c r="P117" s="227"/>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227"/>
      <c r="E118" s="145"/>
      <c r="F118" s="145"/>
      <c r="G118" s="145"/>
      <c r="H118" s="227"/>
      <c r="I118" s="145"/>
      <c r="J118" s="145"/>
      <c r="K118" s="145"/>
      <c r="L118" s="227"/>
      <c r="M118" s="145"/>
      <c r="N118" s="145"/>
      <c r="O118" s="145"/>
      <c r="P118" s="227"/>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227"/>
      <c r="E119" s="145"/>
      <c r="F119" s="145"/>
      <c r="G119" s="145"/>
      <c r="H119" s="227"/>
      <c r="I119" s="145"/>
      <c r="J119" s="145"/>
      <c r="K119" s="145"/>
      <c r="L119" s="227"/>
      <c r="M119" s="145"/>
      <c r="N119" s="145"/>
      <c r="O119" s="145"/>
      <c r="P119" s="227"/>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227"/>
      <c r="E120" s="145"/>
      <c r="F120" s="145"/>
      <c r="G120" s="145"/>
      <c r="H120" s="227"/>
      <c r="I120" s="145"/>
      <c r="J120" s="145"/>
      <c r="K120" s="145"/>
      <c r="L120" s="227"/>
      <c r="M120" s="145"/>
      <c r="N120" s="145"/>
      <c r="O120" s="145"/>
      <c r="P120" s="227"/>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227"/>
      <c r="E121" s="145"/>
      <c r="F121" s="145"/>
      <c r="G121" s="145"/>
      <c r="H121" s="227"/>
      <c r="I121" s="145"/>
      <c r="J121" s="145"/>
      <c r="K121" s="145"/>
      <c r="L121" s="227"/>
      <c r="M121" s="145"/>
      <c r="N121" s="145"/>
      <c r="O121" s="145"/>
      <c r="P121" s="227"/>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227"/>
      <c r="E122" s="145"/>
      <c r="F122" s="145"/>
      <c r="G122" s="145"/>
      <c r="H122" s="227"/>
      <c r="I122" s="145"/>
      <c r="J122" s="145"/>
      <c r="K122" s="145"/>
      <c r="L122" s="227"/>
      <c r="M122" s="145"/>
      <c r="N122" s="145"/>
      <c r="O122" s="145"/>
      <c r="P122" s="227"/>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227"/>
      <c r="E123" s="145"/>
      <c r="F123" s="145"/>
      <c r="G123" s="145"/>
      <c r="H123" s="227"/>
      <c r="I123" s="145"/>
      <c r="J123" s="145"/>
      <c r="K123" s="145"/>
      <c r="L123" s="227"/>
      <c r="M123" s="145"/>
      <c r="N123" s="145"/>
      <c r="O123" s="145"/>
      <c r="P123" s="227"/>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227"/>
      <c r="E124" s="145"/>
      <c r="F124" s="145"/>
      <c r="G124" s="145"/>
      <c r="H124" s="227"/>
      <c r="I124" s="145"/>
      <c r="J124" s="145"/>
      <c r="K124" s="145"/>
      <c r="L124" s="227"/>
      <c r="M124" s="145"/>
      <c r="N124" s="145"/>
      <c r="O124" s="145"/>
      <c r="P124" s="227"/>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227"/>
      <c r="E125" s="145"/>
      <c r="F125" s="145"/>
      <c r="G125" s="145"/>
      <c r="H125" s="227"/>
      <c r="I125" s="145"/>
      <c r="J125" s="145"/>
      <c r="K125" s="145"/>
      <c r="L125" s="227"/>
      <c r="M125" s="145"/>
      <c r="N125" s="145"/>
      <c r="O125" s="145"/>
      <c r="P125" s="227"/>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227"/>
      <c r="E126" s="145"/>
      <c r="F126" s="145"/>
      <c r="G126" s="145"/>
      <c r="H126" s="227"/>
      <c r="I126" s="145"/>
      <c r="J126" s="145"/>
      <c r="K126" s="145"/>
      <c r="L126" s="227"/>
      <c r="M126" s="145"/>
      <c r="N126" s="145"/>
      <c r="O126" s="145"/>
      <c r="P126" s="227"/>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227"/>
      <c r="E127" s="145"/>
      <c r="F127" s="145"/>
      <c r="G127" s="145"/>
      <c r="H127" s="227"/>
      <c r="I127" s="145"/>
      <c r="J127" s="145"/>
      <c r="K127" s="145"/>
      <c r="L127" s="227"/>
      <c r="M127" s="145"/>
      <c r="N127" s="145"/>
      <c r="O127" s="145"/>
      <c r="P127" s="227"/>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227"/>
      <c r="E128" s="145"/>
      <c r="F128" s="145"/>
      <c r="G128" s="145"/>
      <c r="H128" s="227"/>
      <c r="I128" s="145"/>
      <c r="J128" s="145"/>
      <c r="K128" s="145"/>
      <c r="L128" s="227"/>
      <c r="M128" s="145"/>
      <c r="N128" s="145"/>
      <c r="O128" s="145"/>
      <c r="P128" s="227"/>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227"/>
      <c r="E129" s="145"/>
      <c r="F129" s="145"/>
      <c r="G129" s="145"/>
      <c r="H129" s="227"/>
      <c r="I129" s="145"/>
      <c r="J129" s="145"/>
      <c r="K129" s="145"/>
      <c r="L129" s="227"/>
      <c r="M129" s="145"/>
      <c r="N129" s="145"/>
      <c r="O129" s="145"/>
      <c r="P129" s="227"/>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227"/>
      <c r="E130" s="145"/>
      <c r="F130" s="145"/>
      <c r="G130" s="145"/>
      <c r="H130" s="227"/>
      <c r="I130" s="145"/>
      <c r="J130" s="145"/>
      <c r="K130" s="145"/>
      <c r="L130" s="227"/>
      <c r="M130" s="145"/>
      <c r="N130" s="145"/>
      <c r="O130" s="145"/>
      <c r="P130" s="227"/>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227"/>
      <c r="E131" s="145"/>
      <c r="F131" s="145"/>
      <c r="G131" s="145"/>
      <c r="H131" s="227"/>
      <c r="I131" s="145"/>
      <c r="J131" s="145"/>
      <c r="K131" s="145"/>
      <c r="L131" s="227"/>
      <c r="M131" s="145"/>
      <c r="N131" s="145"/>
      <c r="O131" s="145"/>
      <c r="P131" s="227"/>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227"/>
      <c r="E132" s="145"/>
      <c r="F132" s="145"/>
      <c r="G132" s="145"/>
      <c r="H132" s="227"/>
      <c r="I132" s="145"/>
      <c r="J132" s="145"/>
      <c r="K132" s="145"/>
      <c r="L132" s="227"/>
      <c r="M132" s="145"/>
      <c r="N132" s="145"/>
      <c r="O132" s="145"/>
      <c r="P132" s="227"/>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227"/>
      <c r="E133" s="145"/>
      <c r="F133" s="145"/>
      <c r="G133" s="145"/>
      <c r="H133" s="227"/>
      <c r="I133" s="145"/>
      <c r="J133" s="145"/>
      <c r="K133" s="145"/>
      <c r="L133" s="227"/>
      <c r="M133" s="145"/>
      <c r="N133" s="145"/>
      <c r="O133" s="145"/>
      <c r="P133" s="227"/>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227"/>
      <c r="E134" s="145"/>
      <c r="F134" s="145"/>
      <c r="G134" s="145"/>
      <c r="H134" s="227"/>
      <c r="I134" s="145"/>
      <c r="J134" s="145"/>
      <c r="K134" s="145"/>
      <c r="L134" s="227"/>
      <c r="M134" s="145"/>
      <c r="N134" s="145"/>
      <c r="O134" s="145"/>
      <c r="P134" s="227"/>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227"/>
      <c r="E135" s="145"/>
      <c r="F135" s="145"/>
      <c r="G135" s="145"/>
      <c r="H135" s="227"/>
      <c r="I135" s="145"/>
      <c r="J135" s="145"/>
      <c r="K135" s="145"/>
      <c r="L135" s="227"/>
      <c r="M135" s="145"/>
      <c r="N135" s="145"/>
      <c r="O135" s="145"/>
      <c r="P135" s="227"/>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227"/>
      <c r="E136" s="145"/>
      <c r="F136" s="145"/>
      <c r="G136" s="145"/>
      <c r="H136" s="227"/>
      <c r="I136" s="145"/>
      <c r="J136" s="145"/>
      <c r="K136" s="145"/>
      <c r="L136" s="227"/>
      <c r="M136" s="145"/>
      <c r="N136" s="145"/>
      <c r="O136" s="145"/>
      <c r="P136" s="227"/>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227"/>
      <c r="E137" s="145"/>
      <c r="F137" s="145"/>
      <c r="G137" s="145"/>
      <c r="H137" s="227"/>
      <c r="I137" s="145"/>
      <c r="J137" s="145"/>
      <c r="K137" s="145"/>
      <c r="L137" s="227"/>
      <c r="M137" s="145"/>
      <c r="N137" s="145"/>
      <c r="O137" s="145"/>
      <c r="P137" s="227"/>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227"/>
      <c r="E138" s="145"/>
      <c r="F138" s="145"/>
      <c r="G138" s="145"/>
      <c r="H138" s="227"/>
      <c r="I138" s="145"/>
      <c r="J138" s="145"/>
      <c r="K138" s="145"/>
      <c r="L138" s="227"/>
      <c r="M138" s="145"/>
      <c r="N138" s="145"/>
      <c r="O138" s="145"/>
      <c r="P138" s="227"/>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227"/>
      <c r="E139" s="145"/>
      <c r="F139" s="145"/>
      <c r="G139" s="145"/>
      <c r="H139" s="227"/>
      <c r="I139" s="145"/>
      <c r="J139" s="145"/>
      <c r="K139" s="145"/>
      <c r="L139" s="227"/>
      <c r="M139" s="145"/>
      <c r="N139" s="145"/>
      <c r="O139" s="145"/>
      <c r="P139" s="227"/>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227"/>
      <c r="E140" s="145"/>
      <c r="F140" s="145"/>
      <c r="G140" s="145"/>
      <c r="H140" s="227"/>
      <c r="I140" s="145"/>
      <c r="J140" s="145"/>
      <c r="K140" s="145"/>
      <c r="L140" s="227"/>
      <c r="M140" s="145"/>
      <c r="N140" s="145"/>
      <c r="O140" s="145"/>
      <c r="P140" s="227"/>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227"/>
      <c r="E141" s="145"/>
      <c r="F141" s="145"/>
      <c r="G141" s="145"/>
      <c r="H141" s="227"/>
      <c r="I141" s="145"/>
      <c r="J141" s="145"/>
      <c r="K141" s="145"/>
      <c r="L141" s="227"/>
      <c r="M141" s="145"/>
      <c r="N141" s="145"/>
      <c r="O141" s="145"/>
      <c r="P141" s="227"/>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227"/>
      <c r="E142" s="145"/>
      <c r="F142" s="145"/>
      <c r="G142" s="145"/>
      <c r="H142" s="227"/>
      <c r="I142" s="145"/>
      <c r="J142" s="145"/>
      <c r="K142" s="145"/>
      <c r="L142" s="227"/>
      <c r="M142" s="145"/>
      <c r="N142" s="145"/>
      <c r="O142" s="145"/>
      <c r="P142" s="227"/>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227"/>
      <c r="E143" s="145"/>
      <c r="F143" s="145"/>
      <c r="G143" s="145"/>
      <c r="H143" s="227"/>
      <c r="I143" s="145"/>
      <c r="J143" s="145"/>
      <c r="K143" s="145"/>
      <c r="L143" s="227"/>
      <c r="M143" s="145"/>
      <c r="N143" s="145"/>
      <c r="O143" s="145"/>
      <c r="P143" s="227"/>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227"/>
      <c r="E144" s="145"/>
      <c r="F144" s="145"/>
      <c r="G144" s="145"/>
      <c r="H144" s="227"/>
      <c r="I144" s="145"/>
      <c r="J144" s="145"/>
      <c r="K144" s="145"/>
      <c r="L144" s="227"/>
      <c r="M144" s="145"/>
      <c r="N144" s="145"/>
      <c r="O144" s="145"/>
      <c r="P144" s="227"/>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227"/>
      <c r="E145" s="145"/>
      <c r="F145" s="145"/>
      <c r="G145" s="145"/>
      <c r="H145" s="227"/>
      <c r="I145" s="145"/>
      <c r="J145" s="145"/>
      <c r="K145" s="145"/>
      <c r="L145" s="227"/>
      <c r="M145" s="145"/>
      <c r="N145" s="145"/>
      <c r="O145" s="145"/>
      <c r="P145" s="227"/>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227"/>
      <c r="E146" s="145"/>
      <c r="F146" s="145"/>
      <c r="G146" s="145"/>
      <c r="H146" s="227"/>
      <c r="I146" s="145"/>
      <c r="J146" s="145"/>
      <c r="K146" s="145"/>
      <c r="L146" s="227"/>
      <c r="M146" s="145"/>
      <c r="N146" s="145"/>
      <c r="O146" s="145"/>
      <c r="P146" s="227"/>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227"/>
      <c r="E147" s="145"/>
      <c r="F147" s="145"/>
      <c r="G147" s="145"/>
      <c r="H147" s="227"/>
      <c r="I147" s="145"/>
      <c r="J147" s="145"/>
      <c r="K147" s="145"/>
      <c r="L147" s="227"/>
      <c r="M147" s="145"/>
      <c r="N147" s="145"/>
      <c r="O147" s="145"/>
      <c r="P147" s="227"/>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227"/>
      <c r="E148" s="145"/>
      <c r="F148" s="145"/>
      <c r="G148" s="145"/>
      <c r="H148" s="227"/>
      <c r="I148" s="145"/>
      <c r="J148" s="145"/>
      <c r="K148" s="145"/>
      <c r="L148" s="227"/>
      <c r="M148" s="145"/>
      <c r="N148" s="145"/>
      <c r="O148" s="145"/>
      <c r="P148" s="227"/>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227"/>
      <c r="E149" s="145"/>
      <c r="F149" s="145"/>
      <c r="G149" s="145"/>
      <c r="H149" s="227"/>
      <c r="I149" s="145"/>
      <c r="J149" s="145"/>
      <c r="K149" s="145"/>
      <c r="L149" s="227"/>
      <c r="M149" s="145"/>
      <c r="N149" s="145"/>
      <c r="O149" s="145"/>
      <c r="P149" s="227"/>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227"/>
      <c r="E150" s="145"/>
      <c r="F150" s="145"/>
      <c r="G150" s="145"/>
      <c r="H150" s="227"/>
      <c r="I150" s="145"/>
      <c r="J150" s="145"/>
      <c r="K150" s="145"/>
      <c r="L150" s="227"/>
      <c r="M150" s="145"/>
      <c r="N150" s="145"/>
      <c r="O150" s="145"/>
      <c r="P150" s="227"/>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227"/>
      <c r="E151" s="145"/>
      <c r="F151" s="145"/>
      <c r="G151" s="145"/>
      <c r="H151" s="227"/>
      <c r="I151" s="145"/>
      <c r="J151" s="145"/>
      <c r="K151" s="145"/>
      <c r="L151" s="227"/>
      <c r="M151" s="145"/>
      <c r="N151" s="145"/>
      <c r="O151" s="145"/>
      <c r="P151" s="227"/>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227"/>
      <c r="E152" s="145"/>
      <c r="F152" s="145"/>
      <c r="G152" s="145"/>
      <c r="H152" s="227"/>
      <c r="I152" s="145"/>
      <c r="J152" s="145"/>
      <c r="K152" s="145"/>
      <c r="L152" s="227"/>
      <c r="M152" s="145"/>
      <c r="N152" s="145"/>
      <c r="O152" s="145"/>
      <c r="P152" s="227"/>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227"/>
      <c r="E153" s="145"/>
      <c r="F153" s="145"/>
      <c r="G153" s="145"/>
      <c r="H153" s="227"/>
      <c r="I153" s="145"/>
      <c r="J153" s="145"/>
      <c r="K153" s="145"/>
      <c r="L153" s="227"/>
      <c r="M153" s="145"/>
      <c r="N153" s="145"/>
      <c r="O153" s="145"/>
      <c r="P153" s="227"/>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227"/>
      <c r="E154" s="145"/>
      <c r="F154" s="145"/>
      <c r="G154" s="145"/>
      <c r="H154" s="227"/>
      <c r="I154" s="145"/>
      <c r="J154" s="145"/>
      <c r="K154" s="145"/>
      <c r="L154" s="227"/>
      <c r="M154" s="145"/>
      <c r="N154" s="145"/>
      <c r="O154" s="145"/>
      <c r="P154" s="227"/>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227"/>
      <c r="E155" s="145"/>
      <c r="F155" s="145"/>
      <c r="G155" s="145"/>
      <c r="H155" s="227"/>
      <c r="I155" s="145"/>
      <c r="J155" s="145"/>
      <c r="K155" s="145"/>
      <c r="L155" s="227"/>
      <c r="M155" s="145"/>
      <c r="N155" s="145"/>
      <c r="O155" s="145"/>
      <c r="P155" s="227"/>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227"/>
      <c r="E156" s="145"/>
      <c r="F156" s="145"/>
      <c r="G156" s="145"/>
      <c r="H156" s="227"/>
      <c r="I156" s="145"/>
      <c r="J156" s="145"/>
      <c r="K156" s="145"/>
      <c r="L156" s="227"/>
      <c r="M156" s="145"/>
      <c r="N156" s="145"/>
      <c r="O156" s="145"/>
      <c r="P156" s="227"/>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227"/>
      <c r="E157" s="145"/>
      <c r="F157" s="145"/>
      <c r="G157" s="145"/>
      <c r="H157" s="227"/>
      <c r="I157" s="145"/>
      <c r="J157" s="145"/>
      <c r="K157" s="145"/>
      <c r="L157" s="227"/>
      <c r="M157" s="145"/>
      <c r="N157" s="145"/>
      <c r="O157" s="145"/>
      <c r="P157" s="227"/>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227"/>
      <c r="E158" s="145"/>
      <c r="F158" s="145"/>
      <c r="G158" s="145"/>
      <c r="H158" s="227"/>
      <c r="I158" s="145"/>
      <c r="J158" s="145"/>
      <c r="K158" s="145"/>
      <c r="L158" s="227"/>
      <c r="M158" s="145"/>
      <c r="N158" s="145"/>
      <c r="O158" s="145"/>
      <c r="P158" s="227"/>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227"/>
      <c r="E159" s="145"/>
      <c r="F159" s="145"/>
      <c r="G159" s="145"/>
      <c r="H159" s="227"/>
      <c r="I159" s="145"/>
      <c r="J159" s="145"/>
      <c r="K159" s="145"/>
      <c r="L159" s="227"/>
      <c r="M159" s="145"/>
      <c r="N159" s="145"/>
      <c r="O159" s="145"/>
      <c r="P159" s="227"/>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227"/>
      <c r="E160" s="145"/>
      <c r="F160" s="145"/>
      <c r="G160" s="145"/>
      <c r="H160" s="227"/>
      <c r="I160" s="145"/>
      <c r="J160" s="145"/>
      <c r="K160" s="145"/>
      <c r="L160" s="227"/>
      <c r="M160" s="145"/>
      <c r="N160" s="145"/>
      <c r="O160" s="145"/>
      <c r="P160" s="227"/>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227"/>
      <c r="E161" s="145"/>
      <c r="F161" s="145"/>
      <c r="G161" s="145"/>
      <c r="H161" s="227"/>
      <c r="I161" s="145"/>
      <c r="J161" s="145"/>
      <c r="K161" s="145"/>
      <c r="L161" s="227"/>
      <c r="M161" s="145"/>
      <c r="N161" s="145"/>
      <c r="O161" s="145"/>
      <c r="P161" s="227"/>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227"/>
      <c r="E162" s="145"/>
      <c r="F162" s="145"/>
      <c r="G162" s="145"/>
      <c r="H162" s="227"/>
      <c r="I162" s="145"/>
      <c r="J162" s="145"/>
      <c r="K162" s="145"/>
      <c r="L162" s="227"/>
      <c r="M162" s="145"/>
      <c r="N162" s="145"/>
      <c r="O162" s="145"/>
      <c r="P162" s="227"/>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227"/>
      <c r="E163" s="145"/>
      <c r="F163" s="145"/>
      <c r="G163" s="145"/>
      <c r="H163" s="227"/>
      <c r="I163" s="145"/>
      <c r="J163" s="145"/>
      <c r="K163" s="145"/>
      <c r="L163" s="227"/>
      <c r="M163" s="145"/>
      <c r="N163" s="145"/>
      <c r="O163" s="145"/>
      <c r="P163" s="227"/>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227"/>
      <c r="E164" s="145"/>
      <c r="F164" s="145"/>
      <c r="G164" s="145"/>
      <c r="H164" s="227"/>
      <c r="I164" s="145"/>
      <c r="J164" s="145"/>
      <c r="K164" s="145"/>
      <c r="L164" s="227"/>
      <c r="M164" s="145"/>
      <c r="N164" s="145"/>
      <c r="O164" s="145"/>
      <c r="P164" s="227"/>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227"/>
      <c r="E165" s="145"/>
      <c r="F165" s="145"/>
      <c r="G165" s="145"/>
      <c r="H165" s="227"/>
      <c r="I165" s="145"/>
      <c r="J165" s="145"/>
      <c r="K165" s="145"/>
      <c r="L165" s="227"/>
      <c r="M165" s="145"/>
      <c r="N165" s="145"/>
      <c r="O165" s="145"/>
      <c r="P165" s="227"/>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227"/>
      <c r="E166" s="145"/>
      <c r="F166" s="145"/>
      <c r="G166" s="145"/>
      <c r="H166" s="227"/>
      <c r="I166" s="145"/>
      <c r="J166" s="145"/>
      <c r="K166" s="145"/>
      <c r="L166" s="227"/>
      <c r="M166" s="145"/>
      <c r="N166" s="145"/>
      <c r="O166" s="145"/>
      <c r="P166" s="227"/>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227"/>
      <c r="E167" s="145"/>
      <c r="F167" s="145"/>
      <c r="G167" s="145"/>
      <c r="H167" s="227"/>
      <c r="I167" s="145"/>
      <c r="J167" s="145"/>
      <c r="K167" s="145"/>
      <c r="L167" s="227"/>
      <c r="M167" s="145"/>
      <c r="N167" s="145"/>
      <c r="O167" s="145"/>
      <c r="P167" s="227"/>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227"/>
      <c r="E168" s="145"/>
      <c r="F168" s="145"/>
      <c r="G168" s="145"/>
      <c r="H168" s="227"/>
      <c r="I168" s="145"/>
      <c r="J168" s="145"/>
      <c r="K168" s="145"/>
      <c r="L168" s="227"/>
      <c r="M168" s="145"/>
      <c r="N168" s="145"/>
      <c r="O168" s="145"/>
      <c r="P168" s="227"/>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227"/>
      <c r="E169" s="145"/>
      <c r="F169" s="145"/>
      <c r="G169" s="145"/>
      <c r="H169" s="227"/>
      <c r="I169" s="145"/>
      <c r="J169" s="145"/>
      <c r="K169" s="145"/>
      <c r="L169" s="227"/>
      <c r="M169" s="145"/>
      <c r="N169" s="145"/>
      <c r="O169" s="145"/>
      <c r="P169" s="227"/>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227"/>
      <c r="E170" s="145"/>
      <c r="F170" s="145"/>
      <c r="G170" s="145"/>
      <c r="H170" s="227"/>
      <c r="I170" s="145"/>
      <c r="J170" s="145"/>
      <c r="K170" s="145"/>
      <c r="L170" s="227"/>
      <c r="M170" s="145"/>
      <c r="N170" s="145"/>
      <c r="O170" s="145"/>
      <c r="P170" s="227"/>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227"/>
      <c r="E171" s="145"/>
      <c r="F171" s="145"/>
      <c r="G171" s="145"/>
      <c r="H171" s="227"/>
      <c r="I171" s="145"/>
      <c r="J171" s="145"/>
      <c r="K171" s="145"/>
      <c r="L171" s="227"/>
      <c r="M171" s="145"/>
      <c r="N171" s="145"/>
      <c r="O171" s="145"/>
      <c r="P171" s="227"/>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227"/>
      <c r="E172" s="145"/>
      <c r="F172" s="145"/>
      <c r="G172" s="145"/>
      <c r="H172" s="227"/>
      <c r="I172" s="145"/>
      <c r="J172" s="145"/>
      <c r="K172" s="145"/>
      <c r="L172" s="227"/>
      <c r="M172" s="145"/>
      <c r="N172" s="145"/>
      <c r="O172" s="145"/>
      <c r="P172" s="227"/>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227"/>
      <c r="E173" s="145"/>
      <c r="F173" s="145"/>
      <c r="G173" s="145"/>
      <c r="H173" s="227"/>
      <c r="I173" s="145"/>
      <c r="J173" s="145"/>
      <c r="K173" s="145"/>
      <c r="L173" s="227"/>
      <c r="M173" s="145"/>
      <c r="N173" s="145"/>
      <c r="O173" s="145"/>
      <c r="P173" s="227"/>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227"/>
      <c r="E174" s="145"/>
      <c r="F174" s="145"/>
      <c r="G174" s="145"/>
      <c r="H174" s="227"/>
      <c r="I174" s="145"/>
      <c r="J174" s="145"/>
      <c r="K174" s="145"/>
      <c r="L174" s="227"/>
      <c r="M174" s="145"/>
      <c r="N174" s="145"/>
      <c r="O174" s="145"/>
      <c r="P174" s="227"/>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227"/>
      <c r="E175" s="145"/>
      <c r="F175" s="145"/>
      <c r="G175" s="145"/>
      <c r="H175" s="227"/>
      <c r="I175" s="145"/>
      <c r="J175" s="145"/>
      <c r="K175" s="145"/>
      <c r="L175" s="227"/>
      <c r="M175" s="145"/>
      <c r="N175" s="145"/>
      <c r="O175" s="145"/>
      <c r="P175" s="227"/>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227"/>
      <c r="E176" s="145"/>
      <c r="F176" s="145"/>
      <c r="G176" s="145"/>
      <c r="H176" s="227"/>
      <c r="I176" s="145"/>
      <c r="J176" s="145"/>
      <c r="K176" s="145"/>
      <c r="L176" s="227"/>
      <c r="M176" s="145"/>
      <c r="N176" s="145"/>
      <c r="O176" s="145"/>
      <c r="P176" s="227"/>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227"/>
      <c r="E177" s="145"/>
      <c r="F177" s="145"/>
      <c r="G177" s="145"/>
      <c r="H177" s="227"/>
      <c r="I177" s="145"/>
      <c r="J177" s="145"/>
      <c r="K177" s="145"/>
      <c r="L177" s="227"/>
      <c r="M177" s="145"/>
      <c r="N177" s="145"/>
      <c r="O177" s="145"/>
      <c r="P177" s="227"/>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227"/>
      <c r="E178" s="145"/>
      <c r="F178" s="145"/>
      <c r="G178" s="145"/>
      <c r="H178" s="227"/>
      <c r="I178" s="145"/>
      <c r="J178" s="145"/>
      <c r="K178" s="145"/>
      <c r="L178" s="227"/>
      <c r="M178" s="145"/>
      <c r="N178" s="145"/>
      <c r="O178" s="145"/>
      <c r="P178" s="227"/>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227"/>
      <c r="E179" s="145"/>
      <c r="F179" s="145"/>
      <c r="G179" s="145"/>
      <c r="H179" s="227"/>
      <c r="I179" s="145"/>
      <c r="J179" s="145"/>
      <c r="K179" s="145"/>
      <c r="L179" s="227"/>
      <c r="M179" s="145"/>
      <c r="N179" s="145"/>
      <c r="O179" s="145"/>
      <c r="P179" s="227"/>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227"/>
      <c r="E180" s="145"/>
      <c r="F180" s="145"/>
      <c r="G180" s="145"/>
      <c r="H180" s="227"/>
      <c r="I180" s="145"/>
      <c r="J180" s="145"/>
      <c r="K180" s="145"/>
      <c r="L180" s="227"/>
      <c r="M180" s="145"/>
      <c r="N180" s="145"/>
      <c r="O180" s="145"/>
      <c r="P180" s="227"/>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227"/>
      <c r="E181" s="145"/>
      <c r="F181" s="145"/>
      <c r="G181" s="145"/>
      <c r="H181" s="227"/>
      <c r="I181" s="145"/>
      <c r="J181" s="145"/>
      <c r="K181" s="145"/>
      <c r="L181" s="227"/>
      <c r="M181" s="145"/>
      <c r="N181" s="145"/>
      <c r="O181" s="145"/>
      <c r="P181" s="227"/>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227"/>
      <c r="E182" s="145"/>
      <c r="F182" s="145"/>
      <c r="G182" s="145"/>
      <c r="H182" s="227"/>
      <c r="I182" s="145"/>
      <c r="J182" s="145"/>
      <c r="K182" s="145"/>
      <c r="L182" s="227"/>
      <c r="M182" s="145"/>
      <c r="N182" s="145"/>
      <c r="O182" s="145"/>
      <c r="P182" s="227"/>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227"/>
      <c r="E183" s="145"/>
      <c r="F183" s="145"/>
      <c r="G183" s="145"/>
      <c r="H183" s="227"/>
      <c r="I183" s="145"/>
      <c r="J183" s="145"/>
      <c r="K183" s="145"/>
      <c r="L183" s="227"/>
      <c r="M183" s="145"/>
      <c r="N183" s="145"/>
      <c r="O183" s="145"/>
      <c r="P183" s="227"/>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227"/>
      <c r="E184" s="145"/>
      <c r="F184" s="145"/>
      <c r="G184" s="145"/>
      <c r="H184" s="227"/>
      <c r="I184" s="145"/>
      <c r="J184" s="145"/>
      <c r="K184" s="145"/>
      <c r="L184" s="227"/>
      <c r="M184" s="145"/>
      <c r="N184" s="145"/>
      <c r="O184" s="145"/>
      <c r="P184" s="227"/>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227"/>
      <c r="E185" s="145"/>
      <c r="F185" s="145"/>
      <c r="G185" s="145"/>
      <c r="H185" s="227"/>
      <c r="I185" s="145"/>
      <c r="J185" s="145"/>
      <c r="K185" s="145"/>
      <c r="L185" s="227"/>
      <c r="M185" s="145"/>
      <c r="N185" s="145"/>
      <c r="O185" s="145"/>
      <c r="P185" s="227"/>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227"/>
      <c r="E186" s="145"/>
      <c r="F186" s="145"/>
      <c r="G186" s="145"/>
      <c r="H186" s="227"/>
      <c r="I186" s="145"/>
      <c r="J186" s="145"/>
      <c r="K186" s="145"/>
      <c r="L186" s="227"/>
      <c r="M186" s="145"/>
      <c r="N186" s="145"/>
      <c r="O186" s="145"/>
      <c r="P186" s="227"/>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227"/>
      <c r="E187" s="145"/>
      <c r="F187" s="145"/>
      <c r="G187" s="145"/>
      <c r="H187" s="227"/>
      <c r="I187" s="145"/>
      <c r="J187" s="145"/>
      <c r="K187" s="145"/>
      <c r="L187" s="227"/>
      <c r="M187" s="145"/>
      <c r="N187" s="145"/>
      <c r="O187" s="145"/>
      <c r="P187" s="227"/>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227"/>
      <c r="E188" s="145"/>
      <c r="F188" s="145"/>
      <c r="G188" s="145"/>
      <c r="H188" s="227"/>
      <c r="I188" s="145"/>
      <c r="J188" s="145"/>
      <c r="K188" s="145"/>
      <c r="L188" s="227"/>
      <c r="M188" s="145"/>
      <c r="N188" s="145"/>
      <c r="O188" s="145"/>
      <c r="P188" s="227"/>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227"/>
      <c r="E189" s="145"/>
      <c r="F189" s="145"/>
      <c r="G189" s="145"/>
      <c r="H189" s="227"/>
      <c r="I189" s="145"/>
      <c r="J189" s="145"/>
      <c r="K189" s="145"/>
      <c r="L189" s="227"/>
      <c r="M189" s="145"/>
      <c r="N189" s="145"/>
      <c r="O189" s="145"/>
      <c r="P189" s="227"/>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227"/>
      <c r="E190" s="145"/>
      <c r="F190" s="145"/>
      <c r="G190" s="145"/>
      <c r="H190" s="227"/>
      <c r="I190" s="145"/>
      <c r="J190" s="145"/>
      <c r="K190" s="145"/>
      <c r="L190" s="227"/>
      <c r="M190" s="145"/>
      <c r="N190" s="145"/>
      <c r="O190" s="145"/>
      <c r="P190" s="227"/>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227"/>
      <c r="E191" s="145"/>
      <c r="F191" s="145"/>
      <c r="G191" s="145"/>
      <c r="H191" s="227"/>
      <c r="I191" s="145"/>
      <c r="J191" s="145"/>
      <c r="K191" s="145"/>
      <c r="L191" s="227"/>
      <c r="M191" s="145"/>
      <c r="N191" s="145"/>
      <c r="O191" s="145"/>
      <c r="P191" s="227"/>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227"/>
      <c r="E192" s="145"/>
      <c r="F192" s="145"/>
      <c r="G192" s="145"/>
      <c r="H192" s="227"/>
      <c r="I192" s="145"/>
      <c r="J192" s="145"/>
      <c r="K192" s="145"/>
      <c r="L192" s="227"/>
      <c r="M192" s="145"/>
      <c r="N192" s="145"/>
      <c r="O192" s="145"/>
      <c r="P192" s="227"/>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227"/>
      <c r="E193" s="145"/>
      <c r="F193" s="145"/>
      <c r="G193" s="145"/>
      <c r="H193" s="227"/>
      <c r="I193" s="145"/>
      <c r="J193" s="145"/>
      <c r="K193" s="145"/>
      <c r="L193" s="227"/>
      <c r="M193" s="145"/>
      <c r="N193" s="145"/>
      <c r="O193" s="145"/>
      <c r="P193" s="227"/>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227"/>
      <c r="E194" s="145"/>
      <c r="F194" s="145"/>
      <c r="G194" s="145"/>
      <c r="H194" s="227"/>
      <c r="I194" s="145"/>
      <c r="J194" s="145"/>
      <c r="K194" s="145"/>
      <c r="L194" s="227"/>
      <c r="M194" s="145"/>
      <c r="N194" s="145"/>
      <c r="O194" s="145"/>
      <c r="P194" s="227"/>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227"/>
      <c r="E195" s="145"/>
      <c r="F195" s="145"/>
      <c r="G195" s="145"/>
      <c r="H195" s="227"/>
      <c r="I195" s="145"/>
      <c r="J195" s="145"/>
      <c r="K195" s="145"/>
      <c r="L195" s="227"/>
      <c r="M195" s="145"/>
      <c r="N195" s="145"/>
      <c r="O195" s="145"/>
      <c r="P195" s="227"/>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227"/>
      <c r="E196" s="145"/>
      <c r="F196" s="145"/>
      <c r="G196" s="145"/>
      <c r="H196" s="227"/>
      <c r="I196" s="145"/>
      <c r="J196" s="145"/>
      <c r="K196" s="145"/>
      <c r="L196" s="227"/>
      <c r="M196" s="145"/>
      <c r="N196" s="145"/>
      <c r="O196" s="145"/>
      <c r="P196" s="227"/>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227"/>
      <c r="E197" s="145"/>
      <c r="F197" s="145"/>
      <c r="G197" s="145"/>
      <c r="H197" s="227"/>
      <c r="I197" s="145"/>
      <c r="J197" s="145"/>
      <c r="K197" s="145"/>
      <c r="L197" s="227"/>
      <c r="M197" s="145"/>
      <c r="N197" s="145"/>
      <c r="O197" s="145"/>
      <c r="P197" s="227"/>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227"/>
      <c r="E198" s="145"/>
      <c r="F198" s="145"/>
      <c r="G198" s="145"/>
      <c r="H198" s="227"/>
      <c r="I198" s="145"/>
      <c r="J198" s="145"/>
      <c r="K198" s="145"/>
      <c r="L198" s="227"/>
      <c r="M198" s="145"/>
      <c r="N198" s="145"/>
      <c r="O198" s="145"/>
      <c r="P198" s="227"/>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227"/>
      <c r="E199" s="145"/>
      <c r="F199" s="145"/>
      <c r="G199" s="145"/>
      <c r="H199" s="227"/>
      <c r="I199" s="145"/>
      <c r="J199" s="145"/>
      <c r="K199" s="145"/>
      <c r="L199" s="227"/>
      <c r="M199" s="145"/>
      <c r="N199" s="145"/>
      <c r="O199" s="145"/>
      <c r="P199" s="227"/>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227"/>
      <c r="E200" s="145"/>
      <c r="F200" s="145"/>
      <c r="G200" s="145"/>
      <c r="H200" s="227"/>
      <c r="I200" s="145"/>
      <c r="J200" s="145"/>
      <c r="K200" s="145"/>
      <c r="L200" s="227"/>
      <c r="M200" s="145"/>
      <c r="N200" s="145"/>
      <c r="O200" s="145"/>
      <c r="P200" s="227"/>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227"/>
      <c r="E201" s="145"/>
      <c r="F201" s="145"/>
      <c r="G201" s="145"/>
      <c r="H201" s="227"/>
      <c r="I201" s="145"/>
      <c r="J201" s="145"/>
      <c r="K201" s="145"/>
      <c r="L201" s="227"/>
      <c r="M201" s="145"/>
      <c r="N201" s="145"/>
      <c r="O201" s="145"/>
      <c r="P201" s="227"/>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227"/>
      <c r="E202" s="145"/>
      <c r="F202" s="145"/>
      <c r="G202" s="145"/>
      <c r="H202" s="227"/>
      <c r="I202" s="145"/>
      <c r="J202" s="145"/>
      <c r="K202" s="145"/>
      <c r="L202" s="227"/>
      <c r="M202" s="145"/>
      <c r="N202" s="145"/>
      <c r="O202" s="145"/>
      <c r="P202" s="227"/>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227"/>
      <c r="E203" s="145"/>
      <c r="F203" s="145"/>
      <c r="G203" s="145"/>
      <c r="H203" s="227"/>
      <c r="I203" s="145"/>
      <c r="J203" s="145"/>
      <c r="K203" s="145"/>
      <c r="L203" s="227"/>
      <c r="M203" s="145"/>
      <c r="N203" s="145"/>
      <c r="O203" s="145"/>
      <c r="P203" s="227"/>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227"/>
      <c r="E204" s="145"/>
      <c r="F204" s="145"/>
      <c r="G204" s="145"/>
      <c r="H204" s="227"/>
      <c r="I204" s="145"/>
      <c r="J204" s="145"/>
      <c r="K204" s="145"/>
      <c r="L204" s="227"/>
      <c r="M204" s="145"/>
      <c r="N204" s="145"/>
      <c r="O204" s="145"/>
      <c r="P204" s="227"/>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227"/>
      <c r="E205" s="145"/>
      <c r="F205" s="145"/>
      <c r="G205" s="145"/>
      <c r="H205" s="227"/>
      <c r="I205" s="145"/>
      <c r="J205" s="145"/>
      <c r="K205" s="145"/>
      <c r="L205" s="227"/>
      <c r="M205" s="145"/>
      <c r="N205" s="145"/>
      <c r="O205" s="145"/>
      <c r="P205" s="227"/>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227"/>
      <c r="E206" s="145"/>
      <c r="F206" s="145"/>
      <c r="G206" s="145"/>
      <c r="H206" s="227"/>
      <c r="I206" s="145"/>
      <c r="J206" s="145"/>
      <c r="K206" s="145"/>
      <c r="L206" s="227"/>
      <c r="M206" s="145"/>
      <c r="N206" s="145"/>
      <c r="O206" s="145"/>
      <c r="P206" s="227"/>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227"/>
      <c r="E207" s="145"/>
      <c r="F207" s="145"/>
      <c r="G207" s="145"/>
      <c r="H207" s="227"/>
      <c r="I207" s="145"/>
      <c r="J207" s="145"/>
      <c r="K207" s="145"/>
      <c r="L207" s="227"/>
      <c r="M207" s="145"/>
      <c r="N207" s="145"/>
      <c r="O207" s="145"/>
      <c r="P207" s="227"/>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227"/>
      <c r="E208" s="145"/>
      <c r="F208" s="145"/>
      <c r="G208" s="145"/>
      <c r="H208" s="227"/>
      <c r="I208" s="145"/>
      <c r="J208" s="145"/>
      <c r="K208" s="145"/>
      <c r="L208" s="227"/>
      <c r="M208" s="145"/>
      <c r="N208" s="145"/>
      <c r="O208" s="145"/>
      <c r="P208" s="227"/>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227"/>
      <c r="E209" s="145"/>
      <c r="F209" s="145"/>
      <c r="G209" s="145"/>
      <c r="H209" s="227"/>
      <c r="I209" s="145"/>
      <c r="J209" s="145"/>
      <c r="K209" s="145"/>
      <c r="L209" s="227"/>
      <c r="M209" s="145"/>
      <c r="N209" s="145"/>
      <c r="O209" s="145"/>
      <c r="P209" s="227"/>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227"/>
      <c r="E210" s="145"/>
      <c r="F210" s="145"/>
      <c r="G210" s="145"/>
      <c r="H210" s="227"/>
      <c r="I210" s="145"/>
      <c r="J210" s="145"/>
      <c r="K210" s="145"/>
      <c r="L210" s="227"/>
      <c r="M210" s="145"/>
      <c r="N210" s="145"/>
      <c r="O210" s="145"/>
      <c r="P210" s="227"/>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227"/>
      <c r="E211" s="145"/>
      <c r="F211" s="145"/>
      <c r="G211" s="145"/>
      <c r="H211" s="227"/>
      <c r="I211" s="145"/>
      <c r="J211" s="145"/>
      <c r="K211" s="145"/>
      <c r="L211" s="227"/>
      <c r="M211" s="145"/>
      <c r="N211" s="145"/>
      <c r="O211" s="145"/>
      <c r="P211" s="227"/>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227"/>
      <c r="E212" s="145"/>
      <c r="F212" s="145"/>
      <c r="G212" s="145"/>
      <c r="H212" s="227"/>
      <c r="I212" s="145"/>
      <c r="J212" s="145"/>
      <c r="K212" s="145"/>
      <c r="L212" s="227"/>
      <c r="M212" s="145"/>
      <c r="N212" s="145"/>
      <c r="O212" s="145"/>
      <c r="P212" s="227"/>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227"/>
      <c r="E213" s="145"/>
      <c r="F213" s="145"/>
      <c r="G213" s="145"/>
      <c r="H213" s="227"/>
      <c r="I213" s="145"/>
      <c r="J213" s="145"/>
      <c r="K213" s="145"/>
      <c r="L213" s="227"/>
      <c r="M213" s="145"/>
      <c r="N213" s="145"/>
      <c r="O213" s="145"/>
      <c r="P213" s="227"/>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227"/>
      <c r="E214" s="145"/>
      <c r="F214" s="145"/>
      <c r="G214" s="145"/>
      <c r="H214" s="227"/>
      <c r="I214" s="145"/>
      <c r="J214" s="145"/>
      <c r="K214" s="145"/>
      <c r="L214" s="227"/>
      <c r="M214" s="145"/>
      <c r="N214" s="145"/>
      <c r="O214" s="145"/>
      <c r="P214" s="227"/>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227"/>
      <c r="E215" s="145"/>
      <c r="F215" s="145"/>
      <c r="G215" s="145"/>
      <c r="H215" s="227"/>
      <c r="I215" s="145"/>
      <c r="J215" s="145"/>
      <c r="K215" s="145"/>
      <c r="L215" s="227"/>
      <c r="M215" s="145"/>
      <c r="N215" s="145"/>
      <c r="O215" s="145"/>
      <c r="P215" s="227"/>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227"/>
      <c r="E216" s="145"/>
      <c r="F216" s="145"/>
      <c r="G216" s="145"/>
      <c r="H216" s="227"/>
      <c r="I216" s="145"/>
      <c r="J216" s="145"/>
      <c r="K216" s="145"/>
      <c r="L216" s="227"/>
      <c r="M216" s="145"/>
      <c r="N216" s="145"/>
      <c r="O216" s="145"/>
      <c r="P216" s="227"/>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227"/>
      <c r="E217" s="145"/>
      <c r="F217" s="145"/>
      <c r="G217" s="145"/>
      <c r="H217" s="227"/>
      <c r="I217" s="145"/>
      <c r="J217" s="145"/>
      <c r="K217" s="145"/>
      <c r="L217" s="227"/>
      <c r="M217" s="145"/>
      <c r="N217" s="145"/>
      <c r="O217" s="145"/>
      <c r="P217" s="227"/>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227"/>
      <c r="E218" s="145"/>
      <c r="F218" s="145"/>
      <c r="G218" s="145"/>
      <c r="H218" s="227"/>
      <c r="I218" s="145"/>
      <c r="J218" s="145"/>
      <c r="K218" s="145"/>
      <c r="L218" s="227"/>
      <c r="M218" s="145"/>
      <c r="N218" s="145"/>
      <c r="O218" s="145"/>
      <c r="P218" s="227"/>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227"/>
      <c r="E219" s="145"/>
      <c r="F219" s="145"/>
      <c r="G219" s="145"/>
      <c r="H219" s="227"/>
      <c r="I219" s="145"/>
      <c r="J219" s="145"/>
      <c r="K219" s="145"/>
      <c r="L219" s="227"/>
      <c r="M219" s="145"/>
      <c r="N219" s="145"/>
      <c r="O219" s="145"/>
      <c r="P219" s="227"/>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227"/>
      <c r="E220" s="145"/>
      <c r="F220" s="145"/>
      <c r="G220" s="145"/>
      <c r="H220" s="227"/>
      <c r="I220" s="145"/>
      <c r="J220" s="145"/>
      <c r="K220" s="145"/>
      <c r="L220" s="227"/>
      <c r="M220" s="145"/>
      <c r="N220" s="145"/>
      <c r="O220" s="145"/>
      <c r="P220" s="227"/>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227"/>
      <c r="E221" s="145"/>
      <c r="F221" s="145"/>
      <c r="G221" s="145"/>
      <c r="H221" s="227"/>
      <c r="I221" s="145"/>
      <c r="J221" s="145"/>
      <c r="K221" s="145"/>
      <c r="L221" s="227"/>
      <c r="M221" s="145"/>
      <c r="N221" s="145"/>
      <c r="O221" s="145"/>
      <c r="P221" s="227"/>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227"/>
      <c r="E222" s="145"/>
      <c r="F222" s="145"/>
      <c r="G222" s="145"/>
      <c r="H222" s="227"/>
      <c r="I222" s="145"/>
      <c r="J222" s="145"/>
      <c r="K222" s="145"/>
      <c r="L222" s="227"/>
      <c r="M222" s="145"/>
      <c r="N222" s="145"/>
      <c r="O222" s="145"/>
      <c r="P222" s="227"/>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227"/>
      <c r="E223" s="145"/>
      <c r="F223" s="145"/>
      <c r="G223" s="145"/>
      <c r="H223" s="227"/>
      <c r="I223" s="145"/>
      <c r="J223" s="145"/>
      <c r="K223" s="145"/>
      <c r="L223" s="227"/>
      <c r="M223" s="145"/>
      <c r="N223" s="145"/>
      <c r="O223" s="145"/>
      <c r="P223" s="227"/>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227"/>
      <c r="E224" s="145"/>
      <c r="F224" s="145"/>
      <c r="G224" s="145"/>
      <c r="H224" s="227"/>
      <c r="I224" s="145"/>
      <c r="J224" s="145"/>
      <c r="K224" s="145"/>
      <c r="L224" s="227"/>
      <c r="M224" s="145"/>
      <c r="N224" s="145"/>
      <c r="O224" s="145"/>
      <c r="P224" s="227"/>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227"/>
      <c r="E225" s="145"/>
      <c r="F225" s="145"/>
      <c r="G225" s="145"/>
      <c r="H225" s="227"/>
      <c r="I225" s="145"/>
      <c r="J225" s="145"/>
      <c r="K225" s="145"/>
      <c r="L225" s="227"/>
      <c r="M225" s="145"/>
      <c r="N225" s="145"/>
      <c r="O225" s="145"/>
      <c r="P225" s="227"/>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227"/>
      <c r="E226" s="145"/>
      <c r="F226" s="145"/>
      <c r="G226" s="145"/>
      <c r="H226" s="227"/>
      <c r="I226" s="145"/>
      <c r="J226" s="145"/>
      <c r="K226" s="145"/>
      <c r="L226" s="227"/>
      <c r="M226" s="145"/>
      <c r="N226" s="145"/>
      <c r="O226" s="145"/>
      <c r="P226" s="227"/>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227"/>
      <c r="E227" s="145"/>
      <c r="F227" s="145"/>
      <c r="G227" s="145"/>
      <c r="H227" s="227"/>
      <c r="I227" s="145"/>
      <c r="J227" s="145"/>
      <c r="K227" s="145"/>
      <c r="L227" s="227"/>
      <c r="M227" s="145"/>
      <c r="N227" s="145"/>
      <c r="O227" s="145"/>
      <c r="P227" s="227"/>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227"/>
      <c r="E228" s="145"/>
      <c r="F228" s="145"/>
      <c r="G228" s="145"/>
      <c r="H228" s="227"/>
      <c r="I228" s="145"/>
      <c r="J228" s="145"/>
      <c r="K228" s="145"/>
      <c r="L228" s="227"/>
      <c r="M228" s="145"/>
      <c r="N228" s="145"/>
      <c r="O228" s="145"/>
      <c r="P228" s="227"/>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227"/>
      <c r="E229" s="145"/>
      <c r="F229" s="145"/>
      <c r="G229" s="145"/>
      <c r="H229" s="227"/>
      <c r="I229" s="145"/>
      <c r="J229" s="145"/>
      <c r="K229" s="145"/>
      <c r="L229" s="227"/>
      <c r="M229" s="145"/>
      <c r="N229" s="145"/>
      <c r="O229" s="145"/>
      <c r="P229" s="227"/>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227"/>
      <c r="E230" s="145"/>
      <c r="F230" s="145"/>
      <c r="G230" s="145"/>
      <c r="H230" s="227"/>
      <c r="I230" s="145"/>
      <c r="J230" s="145"/>
      <c r="K230" s="145"/>
      <c r="L230" s="227"/>
      <c r="M230" s="145"/>
      <c r="N230" s="145"/>
      <c r="O230" s="145"/>
      <c r="P230" s="227"/>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227"/>
      <c r="E231" s="145"/>
      <c r="F231" s="145"/>
      <c r="G231" s="145"/>
      <c r="H231" s="227"/>
      <c r="I231" s="145"/>
      <c r="J231" s="145"/>
      <c r="K231" s="145"/>
      <c r="L231" s="227"/>
      <c r="M231" s="145"/>
      <c r="N231" s="145"/>
      <c r="O231" s="145"/>
      <c r="P231" s="227"/>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227"/>
      <c r="E232" s="145"/>
      <c r="F232" s="145"/>
      <c r="G232" s="145"/>
      <c r="H232" s="227"/>
      <c r="I232" s="145"/>
      <c r="J232" s="145"/>
      <c r="K232" s="145"/>
      <c r="L232" s="227"/>
      <c r="M232" s="145"/>
      <c r="N232" s="145"/>
      <c r="O232" s="145"/>
      <c r="P232" s="227"/>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227"/>
      <c r="E233" s="145"/>
      <c r="F233" s="145"/>
      <c r="G233" s="145"/>
      <c r="H233" s="227"/>
      <c r="I233" s="145"/>
      <c r="J233" s="145"/>
      <c r="K233" s="145"/>
      <c r="L233" s="227"/>
      <c r="M233" s="145"/>
      <c r="N233" s="145"/>
      <c r="O233" s="145"/>
      <c r="P233" s="227"/>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227"/>
      <c r="E234" s="145"/>
      <c r="F234" s="145"/>
      <c r="G234" s="145"/>
      <c r="H234" s="227"/>
      <c r="I234" s="145"/>
      <c r="J234" s="145"/>
      <c r="K234" s="145"/>
      <c r="L234" s="227"/>
      <c r="M234" s="145"/>
      <c r="N234" s="145"/>
      <c r="O234" s="145"/>
      <c r="P234" s="227"/>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227"/>
      <c r="E235" s="145"/>
      <c r="F235" s="145"/>
      <c r="G235" s="145"/>
      <c r="H235" s="227"/>
      <c r="I235" s="145"/>
      <c r="J235" s="145"/>
      <c r="K235" s="145"/>
      <c r="L235" s="227"/>
      <c r="M235" s="145"/>
      <c r="N235" s="145"/>
      <c r="O235" s="145"/>
      <c r="P235" s="227"/>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227"/>
      <c r="E236" s="145"/>
      <c r="F236" s="145"/>
      <c r="G236" s="145"/>
      <c r="H236" s="227"/>
      <c r="I236" s="145"/>
      <c r="J236" s="145"/>
      <c r="K236" s="145"/>
      <c r="L236" s="227"/>
      <c r="M236" s="145"/>
      <c r="N236" s="145"/>
      <c r="O236" s="145"/>
      <c r="P236" s="227"/>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227"/>
      <c r="E237" s="145"/>
      <c r="F237" s="145"/>
      <c r="G237" s="145"/>
      <c r="H237" s="227"/>
      <c r="I237" s="145"/>
      <c r="J237" s="145"/>
      <c r="K237" s="145"/>
      <c r="L237" s="227"/>
      <c r="M237" s="145"/>
      <c r="N237" s="145"/>
      <c r="O237" s="145"/>
      <c r="P237" s="227"/>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227"/>
      <c r="E238" s="145"/>
      <c r="F238" s="145"/>
      <c r="G238" s="145"/>
      <c r="H238" s="227"/>
      <c r="I238" s="145"/>
      <c r="J238" s="145"/>
      <c r="K238" s="145"/>
      <c r="L238" s="227"/>
      <c r="M238" s="145"/>
      <c r="N238" s="145"/>
      <c r="O238" s="145"/>
      <c r="P238" s="227"/>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227"/>
      <c r="E239" s="145"/>
      <c r="F239" s="145"/>
      <c r="G239" s="145"/>
      <c r="H239" s="227"/>
      <c r="I239" s="145"/>
      <c r="J239" s="145"/>
      <c r="K239" s="145"/>
      <c r="L239" s="227"/>
      <c r="M239" s="145"/>
      <c r="N239" s="145"/>
      <c r="O239" s="145"/>
      <c r="P239" s="227"/>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227"/>
      <c r="E240" s="145"/>
      <c r="F240" s="145"/>
      <c r="G240" s="145"/>
      <c r="H240" s="227"/>
      <c r="I240" s="145"/>
      <c r="J240" s="145"/>
      <c r="K240" s="145"/>
      <c r="L240" s="227"/>
      <c r="M240" s="145"/>
      <c r="N240" s="145"/>
      <c r="O240" s="145"/>
      <c r="P240" s="227"/>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227"/>
      <c r="E241" s="145"/>
      <c r="F241" s="145"/>
      <c r="G241" s="145"/>
      <c r="H241" s="227"/>
      <c r="I241" s="145"/>
      <c r="J241" s="145"/>
      <c r="K241" s="145"/>
      <c r="L241" s="227"/>
      <c r="M241" s="145"/>
      <c r="N241" s="145"/>
      <c r="O241" s="145"/>
      <c r="P241" s="227"/>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227"/>
      <c r="E242" s="145"/>
      <c r="F242" s="145"/>
      <c r="G242" s="145"/>
      <c r="H242" s="227"/>
      <c r="I242" s="145"/>
      <c r="J242" s="145"/>
      <c r="K242" s="145"/>
      <c r="L242" s="227"/>
      <c r="M242" s="145"/>
      <c r="N242" s="145"/>
      <c r="O242" s="145"/>
      <c r="P242" s="227"/>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227"/>
      <c r="E243" s="145"/>
      <c r="F243" s="145"/>
      <c r="G243" s="145"/>
      <c r="H243" s="227"/>
      <c r="I243" s="145"/>
      <c r="J243" s="145"/>
      <c r="K243" s="145"/>
      <c r="L243" s="227"/>
      <c r="M243" s="145"/>
      <c r="N243" s="145"/>
      <c r="O243" s="145"/>
      <c r="P243" s="227"/>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227"/>
      <c r="E244" s="145"/>
      <c r="F244" s="145"/>
      <c r="G244" s="145"/>
      <c r="H244" s="227"/>
      <c r="I244" s="145"/>
      <c r="J244" s="145"/>
      <c r="K244" s="145"/>
      <c r="L244" s="227"/>
      <c r="M244" s="145"/>
      <c r="N244" s="145"/>
      <c r="O244" s="145"/>
      <c r="P244" s="227"/>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227"/>
      <c r="E245" s="145"/>
      <c r="F245" s="145"/>
      <c r="G245" s="145"/>
      <c r="H245" s="227"/>
      <c r="I245" s="145"/>
      <c r="J245" s="145"/>
      <c r="K245" s="145"/>
      <c r="L245" s="227"/>
      <c r="M245" s="145"/>
      <c r="N245" s="145"/>
      <c r="O245" s="145"/>
      <c r="P245" s="227"/>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227"/>
      <c r="E246" s="145"/>
      <c r="F246" s="145"/>
      <c r="G246" s="145"/>
      <c r="H246" s="227"/>
      <c r="I246" s="145"/>
      <c r="J246" s="145"/>
      <c r="K246" s="145"/>
      <c r="L246" s="227"/>
      <c r="M246" s="145"/>
      <c r="N246" s="145"/>
      <c r="O246" s="145"/>
      <c r="P246" s="227"/>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227"/>
      <c r="E247" s="145"/>
      <c r="F247" s="145"/>
      <c r="G247" s="145"/>
      <c r="H247" s="227"/>
      <c r="I247" s="145"/>
      <c r="J247" s="145"/>
      <c r="K247" s="145"/>
      <c r="L247" s="227"/>
      <c r="M247" s="145"/>
      <c r="N247" s="145"/>
      <c r="O247" s="145"/>
      <c r="P247" s="227"/>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227"/>
      <c r="E248" s="145"/>
      <c r="F248" s="145"/>
      <c r="G248" s="145"/>
      <c r="H248" s="227"/>
      <c r="I248" s="145"/>
      <c r="J248" s="145"/>
      <c r="K248" s="145"/>
      <c r="L248" s="227"/>
      <c r="M248" s="145"/>
      <c r="N248" s="145"/>
      <c r="O248" s="145"/>
      <c r="P248" s="227"/>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227"/>
      <c r="E249" s="145"/>
      <c r="F249" s="145"/>
      <c r="G249" s="145"/>
      <c r="H249" s="227"/>
      <c r="I249" s="145"/>
      <c r="J249" s="145"/>
      <c r="K249" s="145"/>
      <c r="L249" s="227"/>
      <c r="M249" s="145"/>
      <c r="N249" s="145"/>
      <c r="O249" s="145"/>
      <c r="P249" s="227"/>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227"/>
      <c r="E250" s="145"/>
      <c r="F250" s="145"/>
      <c r="G250" s="145"/>
      <c r="H250" s="227"/>
      <c r="I250" s="145"/>
      <c r="J250" s="145"/>
      <c r="K250" s="145"/>
      <c r="L250" s="227"/>
      <c r="M250" s="145"/>
      <c r="N250" s="145"/>
      <c r="O250" s="145"/>
      <c r="P250" s="227"/>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227"/>
      <c r="E251" s="145"/>
      <c r="F251" s="145"/>
      <c r="G251" s="145"/>
      <c r="H251" s="227"/>
      <c r="I251" s="145"/>
      <c r="J251" s="145"/>
      <c r="K251" s="145"/>
      <c r="L251" s="227"/>
      <c r="M251" s="145"/>
      <c r="N251" s="145"/>
      <c r="O251" s="145"/>
      <c r="P251" s="227"/>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227"/>
      <c r="E252" s="145"/>
      <c r="F252" s="145"/>
      <c r="G252" s="145"/>
      <c r="H252" s="227"/>
      <c r="I252" s="145"/>
      <c r="J252" s="145"/>
      <c r="K252" s="145"/>
      <c r="L252" s="227"/>
      <c r="M252" s="145"/>
      <c r="N252" s="145"/>
      <c r="O252" s="145"/>
      <c r="P252" s="227"/>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227"/>
      <c r="E253" s="145"/>
      <c r="F253" s="145"/>
      <c r="G253" s="145"/>
      <c r="H253" s="227"/>
      <c r="I253" s="145"/>
      <c r="J253" s="145"/>
      <c r="K253" s="145"/>
      <c r="L253" s="227"/>
      <c r="M253" s="145"/>
      <c r="N253" s="145"/>
      <c r="O253" s="145"/>
      <c r="P253" s="227"/>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227"/>
      <c r="E254" s="145"/>
      <c r="F254" s="145"/>
      <c r="G254" s="145"/>
      <c r="H254" s="227"/>
      <c r="I254" s="145"/>
      <c r="J254" s="145"/>
      <c r="K254" s="145"/>
      <c r="L254" s="227"/>
      <c r="M254" s="145"/>
      <c r="N254" s="145"/>
      <c r="O254" s="145"/>
      <c r="P254" s="227"/>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227"/>
      <c r="E255" s="145"/>
      <c r="F255" s="145"/>
      <c r="G255" s="145"/>
      <c r="H255" s="227"/>
      <c r="I255" s="145"/>
      <c r="J255" s="145"/>
      <c r="K255" s="145"/>
      <c r="L255" s="227"/>
      <c r="M255" s="145"/>
      <c r="N255" s="145"/>
      <c r="O255" s="145"/>
      <c r="P255" s="227"/>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227"/>
      <c r="E256" s="145"/>
      <c r="F256" s="145"/>
      <c r="G256" s="145"/>
      <c r="H256" s="227"/>
      <c r="I256" s="145"/>
      <c r="J256" s="145"/>
      <c r="K256" s="145"/>
      <c r="L256" s="227"/>
      <c r="M256" s="145"/>
      <c r="N256" s="145"/>
      <c r="O256" s="145"/>
      <c r="P256" s="227"/>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227"/>
      <c r="E257" s="145"/>
      <c r="F257" s="145"/>
      <c r="G257" s="145"/>
      <c r="H257" s="227"/>
      <c r="I257" s="145"/>
      <c r="J257" s="145"/>
      <c r="K257" s="145"/>
      <c r="L257" s="227"/>
      <c r="M257" s="145"/>
      <c r="N257" s="145"/>
      <c r="O257" s="145"/>
      <c r="P257" s="227"/>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227"/>
      <c r="E258" s="145"/>
      <c r="F258" s="145"/>
      <c r="G258" s="145"/>
      <c r="H258" s="227"/>
      <c r="I258" s="145"/>
      <c r="J258" s="145"/>
      <c r="K258" s="145"/>
      <c r="L258" s="227"/>
      <c r="M258" s="145"/>
      <c r="N258" s="145"/>
      <c r="O258" s="145"/>
      <c r="P258" s="227"/>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227"/>
      <c r="E259" s="145"/>
      <c r="F259" s="145"/>
      <c r="G259" s="145"/>
      <c r="H259" s="227"/>
      <c r="I259" s="145"/>
      <c r="J259" s="145"/>
      <c r="K259" s="145"/>
      <c r="L259" s="227"/>
      <c r="M259" s="145"/>
      <c r="N259" s="145"/>
      <c r="O259" s="145"/>
      <c r="P259" s="227"/>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227"/>
      <c r="E260" s="145"/>
      <c r="F260" s="145"/>
      <c r="G260" s="145"/>
      <c r="H260" s="227"/>
      <c r="I260" s="145"/>
      <c r="J260" s="145"/>
      <c r="K260" s="145"/>
      <c r="L260" s="227"/>
      <c r="M260" s="145"/>
      <c r="N260" s="145"/>
      <c r="O260" s="145"/>
      <c r="P260" s="227"/>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227"/>
      <c r="E261" s="145"/>
      <c r="F261" s="145"/>
      <c r="G261" s="145"/>
      <c r="H261" s="227"/>
      <c r="I261" s="145"/>
      <c r="J261" s="145"/>
      <c r="K261" s="145"/>
      <c r="L261" s="227"/>
      <c r="M261" s="145"/>
      <c r="N261" s="145"/>
      <c r="O261" s="145"/>
      <c r="P261" s="227"/>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227"/>
      <c r="E262" s="145"/>
      <c r="F262" s="145"/>
      <c r="G262" s="145"/>
      <c r="H262" s="227"/>
      <c r="I262" s="145"/>
      <c r="J262" s="145"/>
      <c r="K262" s="145"/>
      <c r="L262" s="227"/>
      <c r="M262" s="145"/>
      <c r="N262" s="145"/>
      <c r="O262" s="145"/>
      <c r="P262" s="227"/>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227"/>
      <c r="E263" s="145"/>
      <c r="F263" s="145"/>
      <c r="G263" s="145"/>
      <c r="H263" s="227"/>
      <c r="I263" s="145"/>
      <c r="J263" s="145"/>
      <c r="K263" s="145"/>
      <c r="L263" s="227"/>
      <c r="M263" s="145"/>
      <c r="N263" s="145"/>
      <c r="O263" s="145"/>
      <c r="P263" s="227"/>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227"/>
      <c r="E264" s="145"/>
      <c r="F264" s="145"/>
      <c r="G264" s="145"/>
      <c r="H264" s="227"/>
      <c r="I264" s="145"/>
      <c r="J264" s="145"/>
      <c r="K264" s="145"/>
      <c r="L264" s="227"/>
      <c r="M264" s="145"/>
      <c r="N264" s="145"/>
      <c r="O264" s="145"/>
      <c r="P264" s="227"/>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227"/>
      <c r="E265" s="145"/>
      <c r="F265" s="145"/>
      <c r="G265" s="145"/>
      <c r="H265" s="227"/>
      <c r="I265" s="145"/>
      <c r="J265" s="145"/>
      <c r="K265" s="145"/>
      <c r="L265" s="227"/>
      <c r="M265" s="145"/>
      <c r="N265" s="145"/>
      <c r="O265" s="145"/>
      <c r="P265" s="227"/>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227"/>
      <c r="E266" s="145"/>
      <c r="F266" s="145"/>
      <c r="G266" s="145"/>
      <c r="H266" s="227"/>
      <c r="I266" s="145"/>
      <c r="J266" s="145"/>
      <c r="K266" s="145"/>
      <c r="L266" s="227"/>
      <c r="M266" s="145"/>
      <c r="N266" s="145"/>
      <c r="O266" s="145"/>
      <c r="P266" s="227"/>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227"/>
      <c r="E267" s="145"/>
      <c r="F267" s="145"/>
      <c r="G267" s="145"/>
      <c r="H267" s="227"/>
      <c r="I267" s="145"/>
      <c r="J267" s="145"/>
      <c r="K267" s="145"/>
      <c r="L267" s="227"/>
      <c r="M267" s="145"/>
      <c r="N267" s="145"/>
      <c r="O267" s="145"/>
      <c r="P267" s="227"/>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227"/>
      <c r="E268" s="145"/>
      <c r="F268" s="145"/>
      <c r="G268" s="145"/>
      <c r="H268" s="227"/>
      <c r="I268" s="145"/>
      <c r="J268" s="145"/>
      <c r="K268" s="145"/>
      <c r="L268" s="227"/>
      <c r="M268" s="145"/>
      <c r="N268" s="145"/>
      <c r="O268" s="145"/>
      <c r="P268" s="227"/>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227"/>
      <c r="E269" s="145"/>
      <c r="F269" s="145"/>
      <c r="G269" s="145"/>
      <c r="H269" s="227"/>
      <c r="I269" s="145"/>
      <c r="J269" s="145"/>
      <c r="K269" s="145"/>
      <c r="L269" s="227"/>
      <c r="M269" s="145"/>
      <c r="N269" s="145"/>
      <c r="O269" s="145"/>
      <c r="P269" s="227"/>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227"/>
      <c r="E270" s="145"/>
      <c r="F270" s="145"/>
      <c r="G270" s="145"/>
      <c r="H270" s="227"/>
      <c r="I270" s="145"/>
      <c r="J270" s="145"/>
      <c r="K270" s="145"/>
      <c r="L270" s="227"/>
      <c r="M270" s="145"/>
      <c r="N270" s="145"/>
      <c r="O270" s="145"/>
      <c r="P270" s="227"/>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227"/>
      <c r="E271" s="145"/>
      <c r="F271" s="145"/>
      <c r="G271" s="145"/>
      <c r="H271" s="227"/>
      <c r="I271" s="145"/>
      <c r="J271" s="145"/>
      <c r="K271" s="145"/>
      <c r="L271" s="227"/>
      <c r="M271" s="145"/>
      <c r="N271" s="145"/>
      <c r="O271" s="145"/>
      <c r="P271" s="227"/>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227"/>
      <c r="E272" s="145"/>
      <c r="F272" s="145"/>
      <c r="G272" s="145"/>
      <c r="H272" s="227"/>
      <c r="I272" s="145"/>
      <c r="J272" s="145"/>
      <c r="K272" s="145"/>
      <c r="L272" s="227"/>
      <c r="M272" s="145"/>
      <c r="N272" s="145"/>
      <c r="O272" s="145"/>
      <c r="P272" s="227"/>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227"/>
      <c r="E273" s="145"/>
      <c r="F273" s="145"/>
      <c r="G273" s="145"/>
      <c r="H273" s="227"/>
      <c r="I273" s="145"/>
      <c r="J273" s="145"/>
      <c r="K273" s="145"/>
      <c r="L273" s="227"/>
      <c r="M273" s="145"/>
      <c r="N273" s="145"/>
      <c r="O273" s="145"/>
      <c r="P273" s="227"/>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227"/>
      <c r="E274" s="145"/>
      <c r="F274" s="145"/>
      <c r="G274" s="145"/>
      <c r="H274" s="227"/>
      <c r="I274" s="145"/>
      <c r="J274" s="145"/>
      <c r="K274" s="145"/>
      <c r="L274" s="227"/>
      <c r="M274" s="145"/>
      <c r="N274" s="145"/>
      <c r="O274" s="145"/>
      <c r="P274" s="227"/>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227"/>
      <c r="E275" s="145"/>
      <c r="F275" s="145"/>
      <c r="G275" s="145"/>
      <c r="H275" s="227"/>
      <c r="I275" s="145"/>
      <c r="J275" s="145"/>
      <c r="K275" s="145"/>
      <c r="L275" s="227"/>
      <c r="M275" s="145"/>
      <c r="N275" s="145"/>
      <c r="O275" s="145"/>
      <c r="P275" s="227"/>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227"/>
      <c r="E276" s="145"/>
      <c r="F276" s="145"/>
      <c r="G276" s="145"/>
      <c r="H276" s="227"/>
      <c r="I276" s="145"/>
      <c r="J276" s="145"/>
      <c r="K276" s="145"/>
      <c r="L276" s="227"/>
      <c r="M276" s="145"/>
      <c r="N276" s="145"/>
      <c r="O276" s="145"/>
      <c r="P276" s="227"/>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227"/>
      <c r="E277" s="145"/>
      <c r="F277" s="145"/>
      <c r="G277" s="145"/>
      <c r="H277" s="227"/>
      <c r="I277" s="145"/>
      <c r="J277" s="145"/>
      <c r="K277" s="145"/>
      <c r="L277" s="227"/>
      <c r="M277" s="145"/>
      <c r="N277" s="145"/>
      <c r="O277" s="145"/>
      <c r="P277" s="227"/>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227"/>
      <c r="E278" s="145"/>
      <c r="F278" s="145"/>
      <c r="G278" s="145"/>
      <c r="H278" s="227"/>
      <c r="I278" s="145"/>
      <c r="J278" s="145"/>
      <c r="K278" s="145"/>
      <c r="L278" s="227"/>
      <c r="M278" s="145"/>
      <c r="N278" s="145"/>
      <c r="O278" s="145"/>
      <c r="P278" s="227"/>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227"/>
      <c r="E279" s="145"/>
      <c r="F279" s="145"/>
      <c r="G279" s="145"/>
      <c r="H279" s="227"/>
      <c r="I279" s="145"/>
      <c r="J279" s="145"/>
      <c r="K279" s="145"/>
      <c r="L279" s="227"/>
      <c r="M279" s="145"/>
      <c r="N279" s="145"/>
      <c r="O279" s="145"/>
      <c r="P279" s="227"/>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227"/>
      <c r="E280" s="145"/>
      <c r="F280" s="145"/>
      <c r="G280" s="145"/>
      <c r="H280" s="227"/>
      <c r="I280" s="145"/>
      <c r="J280" s="145"/>
      <c r="K280" s="145"/>
      <c r="L280" s="227"/>
      <c r="M280" s="145"/>
      <c r="N280" s="145"/>
      <c r="O280" s="145"/>
      <c r="P280" s="227"/>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227"/>
      <c r="E281" s="145"/>
      <c r="F281" s="145"/>
      <c r="G281" s="145"/>
      <c r="H281" s="227"/>
      <c r="I281" s="145"/>
      <c r="J281" s="145"/>
      <c r="K281" s="145"/>
      <c r="L281" s="227"/>
      <c r="M281" s="145"/>
      <c r="N281" s="145"/>
      <c r="O281" s="145"/>
      <c r="P281" s="227"/>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227"/>
      <c r="E282" s="145"/>
      <c r="F282" s="145"/>
      <c r="G282" s="145"/>
      <c r="H282" s="227"/>
      <c r="I282" s="145"/>
      <c r="J282" s="145"/>
      <c r="K282" s="145"/>
      <c r="L282" s="227"/>
      <c r="M282" s="145"/>
      <c r="N282" s="145"/>
      <c r="O282" s="145"/>
      <c r="P282" s="227"/>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227"/>
      <c r="E283" s="145"/>
      <c r="F283" s="145"/>
      <c r="G283" s="145"/>
      <c r="H283" s="227"/>
      <c r="I283" s="145"/>
      <c r="J283" s="145"/>
      <c r="K283" s="145"/>
      <c r="L283" s="227"/>
      <c r="M283" s="145"/>
      <c r="N283" s="145"/>
      <c r="O283" s="145"/>
      <c r="P283" s="227"/>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227"/>
      <c r="E284" s="145"/>
      <c r="F284" s="145"/>
      <c r="G284" s="145"/>
      <c r="H284" s="227"/>
      <c r="I284" s="145"/>
      <c r="J284" s="145"/>
      <c r="K284" s="145"/>
      <c r="L284" s="227"/>
      <c r="M284" s="145"/>
      <c r="N284" s="145"/>
      <c r="O284" s="145"/>
      <c r="P284" s="227"/>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227"/>
      <c r="E285" s="145"/>
      <c r="F285" s="145"/>
      <c r="G285" s="145"/>
      <c r="H285" s="227"/>
      <c r="I285" s="145"/>
      <c r="J285" s="145"/>
      <c r="K285" s="145"/>
      <c r="L285" s="227"/>
      <c r="M285" s="145"/>
      <c r="N285" s="145"/>
      <c r="O285" s="145"/>
      <c r="P285" s="227"/>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227"/>
      <c r="E286" s="145"/>
      <c r="F286" s="145"/>
      <c r="G286" s="145"/>
      <c r="H286" s="227"/>
      <c r="I286" s="145"/>
      <c r="J286" s="145"/>
      <c r="K286" s="145"/>
      <c r="L286" s="227"/>
      <c r="M286" s="145"/>
      <c r="N286" s="145"/>
      <c r="O286" s="145"/>
      <c r="P286" s="227"/>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227"/>
      <c r="E287" s="145"/>
      <c r="F287" s="145"/>
      <c r="G287" s="145"/>
      <c r="H287" s="227"/>
      <c r="I287" s="145"/>
      <c r="J287" s="145"/>
      <c r="K287" s="145"/>
      <c r="L287" s="227"/>
      <c r="M287" s="145"/>
      <c r="N287" s="145"/>
      <c r="O287" s="145"/>
      <c r="P287" s="227"/>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227"/>
      <c r="E288" s="145"/>
      <c r="F288" s="145"/>
      <c r="G288" s="145"/>
      <c r="H288" s="227"/>
      <c r="I288" s="145"/>
      <c r="J288" s="145"/>
      <c r="K288" s="145"/>
      <c r="L288" s="227"/>
      <c r="M288" s="145"/>
      <c r="N288" s="145"/>
      <c r="O288" s="145"/>
      <c r="P288" s="227"/>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227"/>
      <c r="E289" s="145"/>
      <c r="F289" s="145"/>
      <c r="G289" s="145"/>
      <c r="H289" s="227"/>
      <c r="I289" s="145"/>
      <c r="J289" s="145"/>
      <c r="K289" s="145"/>
      <c r="L289" s="227"/>
      <c r="M289" s="145"/>
      <c r="N289" s="145"/>
      <c r="O289" s="145"/>
      <c r="P289" s="227"/>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227"/>
      <c r="E290" s="145"/>
      <c r="F290" s="145"/>
      <c r="G290" s="145"/>
      <c r="H290" s="227"/>
      <c r="I290" s="145"/>
      <c r="J290" s="145"/>
      <c r="K290" s="145"/>
      <c r="L290" s="227"/>
      <c r="M290" s="145"/>
      <c r="N290" s="145"/>
      <c r="O290" s="145"/>
      <c r="P290" s="227"/>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227"/>
      <c r="E291" s="145"/>
      <c r="F291" s="145"/>
      <c r="G291" s="145"/>
      <c r="H291" s="227"/>
      <c r="I291" s="145"/>
      <c r="J291" s="145"/>
      <c r="K291" s="145"/>
      <c r="L291" s="227"/>
      <c r="M291" s="145"/>
      <c r="N291" s="145"/>
      <c r="O291" s="145"/>
      <c r="P291" s="227"/>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227"/>
      <c r="E292" s="145"/>
      <c r="F292" s="145"/>
      <c r="G292" s="145"/>
      <c r="H292" s="227"/>
      <c r="I292" s="145"/>
      <c r="J292" s="145"/>
      <c r="K292" s="145"/>
      <c r="L292" s="227"/>
      <c r="M292" s="145"/>
      <c r="N292" s="145"/>
      <c r="O292" s="145"/>
      <c r="P292" s="227"/>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227"/>
      <c r="E293" s="145"/>
      <c r="F293" s="145"/>
      <c r="G293" s="145"/>
      <c r="H293" s="227"/>
      <c r="I293" s="145"/>
      <c r="J293" s="145"/>
      <c r="K293" s="145"/>
      <c r="L293" s="227"/>
      <c r="M293" s="145"/>
      <c r="N293" s="145"/>
      <c r="O293" s="145"/>
      <c r="P293" s="227"/>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227"/>
      <c r="E294" s="145"/>
      <c r="F294" s="145"/>
      <c r="G294" s="145"/>
      <c r="H294" s="227"/>
      <c r="I294" s="145"/>
      <c r="J294" s="145"/>
      <c r="K294" s="145"/>
      <c r="L294" s="227"/>
      <c r="M294" s="145"/>
      <c r="N294" s="145"/>
      <c r="O294" s="145"/>
      <c r="P294" s="227"/>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227"/>
      <c r="E295" s="145"/>
      <c r="F295" s="145"/>
      <c r="G295" s="145"/>
      <c r="H295" s="227"/>
      <c r="I295" s="145"/>
      <c r="J295" s="145"/>
      <c r="K295" s="145"/>
      <c r="L295" s="227"/>
      <c r="M295" s="145"/>
      <c r="N295" s="145"/>
      <c r="O295" s="145"/>
      <c r="P295" s="227"/>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227"/>
      <c r="E296" s="145"/>
      <c r="F296" s="145"/>
      <c r="G296" s="145"/>
      <c r="H296" s="227"/>
      <c r="I296" s="145"/>
      <c r="J296" s="145"/>
      <c r="K296" s="145"/>
      <c r="L296" s="227"/>
      <c r="M296" s="145"/>
      <c r="N296" s="145"/>
      <c r="O296" s="145"/>
      <c r="P296" s="227"/>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227"/>
      <c r="E297" s="145"/>
      <c r="F297" s="145"/>
      <c r="G297" s="145"/>
      <c r="H297" s="227"/>
      <c r="I297" s="145"/>
      <c r="J297" s="145"/>
      <c r="K297" s="145"/>
      <c r="L297" s="227"/>
      <c r="M297" s="145"/>
      <c r="N297" s="145"/>
      <c r="O297" s="145"/>
      <c r="P297" s="227"/>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227"/>
      <c r="E298" s="145"/>
      <c r="F298" s="145"/>
      <c r="G298" s="145"/>
      <c r="H298" s="227"/>
      <c r="I298" s="145"/>
      <c r="J298" s="145"/>
      <c r="K298" s="145"/>
      <c r="L298" s="227"/>
      <c r="M298" s="145"/>
      <c r="N298" s="145"/>
      <c r="O298" s="145"/>
      <c r="P298" s="227"/>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227"/>
      <c r="E299" s="145"/>
      <c r="F299" s="145"/>
      <c r="G299" s="145"/>
      <c r="H299" s="227"/>
      <c r="I299" s="145"/>
      <c r="J299" s="145"/>
      <c r="K299" s="145"/>
      <c r="L299" s="227"/>
      <c r="M299" s="145"/>
      <c r="N299" s="145"/>
      <c r="O299" s="145"/>
      <c r="P299" s="227"/>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227"/>
      <c r="E300" s="145"/>
      <c r="F300" s="145"/>
      <c r="G300" s="145"/>
      <c r="H300" s="227"/>
      <c r="I300" s="145"/>
      <c r="J300" s="145"/>
      <c r="K300" s="145"/>
      <c r="L300" s="227"/>
      <c r="M300" s="145"/>
      <c r="N300" s="145"/>
      <c r="O300" s="145"/>
      <c r="P300" s="227"/>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227"/>
      <c r="E301" s="145"/>
      <c r="F301" s="145"/>
      <c r="G301" s="145"/>
      <c r="H301" s="227"/>
      <c r="I301" s="145"/>
      <c r="J301" s="145"/>
      <c r="K301" s="145"/>
      <c r="L301" s="227"/>
      <c r="M301" s="145"/>
      <c r="N301" s="145"/>
      <c r="O301" s="145"/>
      <c r="P301" s="227"/>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227"/>
      <c r="E302" s="145"/>
      <c r="F302" s="145"/>
      <c r="G302" s="145"/>
      <c r="H302" s="227"/>
      <c r="I302" s="145"/>
      <c r="J302" s="145"/>
      <c r="K302" s="145"/>
      <c r="L302" s="227"/>
      <c r="M302" s="145"/>
      <c r="N302" s="145"/>
      <c r="O302" s="145"/>
      <c r="P302" s="227"/>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227"/>
      <c r="E303" s="145"/>
      <c r="F303" s="145"/>
      <c r="G303" s="145"/>
      <c r="H303" s="227"/>
      <c r="I303" s="145"/>
      <c r="J303" s="145"/>
      <c r="K303" s="145"/>
      <c r="L303" s="227"/>
      <c r="M303" s="145"/>
      <c r="N303" s="145"/>
      <c r="O303" s="145"/>
      <c r="P303" s="227"/>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227"/>
      <c r="E304" s="145"/>
      <c r="F304" s="145"/>
      <c r="G304" s="145"/>
      <c r="H304" s="227"/>
      <c r="I304" s="145"/>
      <c r="J304" s="145"/>
      <c r="K304" s="145"/>
      <c r="L304" s="227"/>
      <c r="M304" s="145"/>
      <c r="N304" s="145"/>
      <c r="O304" s="145"/>
      <c r="P304" s="227"/>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227"/>
      <c r="E305" s="145"/>
      <c r="F305" s="145"/>
      <c r="G305" s="145"/>
      <c r="H305" s="227"/>
      <c r="I305" s="145"/>
      <c r="J305" s="145"/>
      <c r="K305" s="145"/>
      <c r="L305" s="227"/>
      <c r="M305" s="145"/>
      <c r="N305" s="145"/>
      <c r="O305" s="145"/>
      <c r="P305" s="227"/>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227"/>
      <c r="E306" s="145"/>
      <c r="F306" s="145"/>
      <c r="G306" s="145"/>
      <c r="H306" s="227"/>
      <c r="I306" s="145"/>
      <c r="J306" s="145"/>
      <c r="K306" s="145"/>
      <c r="L306" s="227"/>
      <c r="M306" s="145"/>
      <c r="N306" s="145"/>
      <c r="O306" s="145"/>
      <c r="P306" s="227"/>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227"/>
      <c r="E307" s="145"/>
      <c r="F307" s="145"/>
      <c r="G307" s="145"/>
      <c r="H307" s="227"/>
      <c r="I307" s="145"/>
      <c r="J307" s="145"/>
      <c r="K307" s="145"/>
      <c r="L307" s="227"/>
      <c r="M307" s="145"/>
      <c r="N307" s="145"/>
      <c r="O307" s="145"/>
      <c r="P307" s="227"/>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227"/>
      <c r="E308" s="145"/>
      <c r="F308" s="145"/>
      <c r="G308" s="145"/>
      <c r="H308" s="227"/>
      <c r="I308" s="145"/>
      <c r="J308" s="145"/>
      <c r="K308" s="145"/>
      <c r="L308" s="227"/>
      <c r="M308" s="145"/>
      <c r="N308" s="145"/>
      <c r="O308" s="145"/>
      <c r="P308" s="227"/>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227"/>
      <c r="E309" s="145"/>
      <c r="F309" s="145"/>
      <c r="G309" s="145"/>
      <c r="H309" s="227"/>
      <c r="I309" s="145"/>
      <c r="J309" s="145"/>
      <c r="K309" s="145"/>
      <c r="L309" s="227"/>
      <c r="M309" s="145"/>
      <c r="N309" s="145"/>
      <c r="O309" s="145"/>
      <c r="P309" s="227"/>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227"/>
      <c r="E310" s="145"/>
      <c r="F310" s="145"/>
      <c r="G310" s="145"/>
      <c r="H310" s="227"/>
      <c r="I310" s="145"/>
      <c r="J310" s="145"/>
      <c r="K310" s="145"/>
      <c r="L310" s="227"/>
      <c r="M310" s="145"/>
      <c r="N310" s="145"/>
      <c r="O310" s="145"/>
      <c r="P310" s="227"/>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227"/>
      <c r="E311" s="145"/>
      <c r="F311" s="145"/>
      <c r="G311" s="145"/>
      <c r="H311" s="227"/>
      <c r="I311" s="145"/>
      <c r="J311" s="145"/>
      <c r="K311" s="145"/>
      <c r="L311" s="227"/>
      <c r="M311" s="145"/>
      <c r="N311" s="145"/>
      <c r="O311" s="145"/>
      <c r="P311" s="227"/>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227"/>
      <c r="E312" s="145"/>
      <c r="F312" s="145"/>
      <c r="G312" s="145"/>
      <c r="H312" s="227"/>
      <c r="I312" s="145"/>
      <c r="J312" s="145"/>
      <c r="K312" s="145"/>
      <c r="L312" s="227"/>
      <c r="M312" s="145"/>
      <c r="N312" s="145"/>
      <c r="O312" s="145"/>
      <c r="P312" s="227"/>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227"/>
      <c r="E313" s="145"/>
      <c r="F313" s="145"/>
      <c r="G313" s="145"/>
      <c r="H313" s="227"/>
      <c r="I313" s="145"/>
      <c r="J313" s="145"/>
      <c r="K313" s="145"/>
      <c r="L313" s="227"/>
      <c r="M313" s="145"/>
      <c r="N313" s="145"/>
      <c r="O313" s="145"/>
      <c r="P313" s="227"/>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227"/>
      <c r="E314" s="145"/>
      <c r="F314" s="145"/>
      <c r="G314" s="145"/>
      <c r="H314" s="227"/>
      <c r="I314" s="145"/>
      <c r="J314" s="145"/>
      <c r="K314" s="145"/>
      <c r="L314" s="227"/>
      <c r="M314" s="145"/>
      <c r="N314" s="145"/>
      <c r="O314" s="145"/>
      <c r="P314" s="227"/>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227"/>
      <c r="E315" s="145"/>
      <c r="F315" s="145"/>
      <c r="G315" s="145"/>
      <c r="H315" s="227"/>
      <c r="I315" s="145"/>
      <c r="J315" s="145"/>
      <c r="K315" s="145"/>
      <c r="L315" s="227"/>
      <c r="M315" s="145"/>
      <c r="N315" s="145"/>
      <c r="O315" s="145"/>
      <c r="P315" s="227"/>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227"/>
      <c r="E316" s="145"/>
      <c r="F316" s="145"/>
      <c r="G316" s="145"/>
      <c r="H316" s="227"/>
      <c r="I316" s="145"/>
      <c r="J316" s="145"/>
      <c r="K316" s="145"/>
      <c r="L316" s="227"/>
      <c r="M316" s="145"/>
      <c r="N316" s="145"/>
      <c r="O316" s="145"/>
      <c r="P316" s="227"/>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227"/>
      <c r="E317" s="145"/>
      <c r="F317" s="145"/>
      <c r="G317" s="145"/>
      <c r="H317" s="227"/>
      <c r="I317" s="145"/>
      <c r="J317" s="145"/>
      <c r="K317" s="145"/>
      <c r="L317" s="227"/>
      <c r="M317" s="145"/>
      <c r="N317" s="145"/>
      <c r="O317" s="145"/>
      <c r="P317" s="227"/>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227"/>
      <c r="E318" s="145"/>
      <c r="F318" s="145"/>
      <c r="G318" s="145"/>
      <c r="H318" s="227"/>
      <c r="I318" s="145"/>
      <c r="J318" s="145"/>
      <c r="K318" s="145"/>
      <c r="L318" s="227"/>
      <c r="M318" s="145"/>
      <c r="N318" s="145"/>
      <c r="O318" s="145"/>
      <c r="P318" s="227"/>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227"/>
      <c r="E319" s="145"/>
      <c r="F319" s="145"/>
      <c r="G319" s="145"/>
      <c r="H319" s="227"/>
      <c r="I319" s="145"/>
      <c r="J319" s="145"/>
      <c r="K319" s="145"/>
      <c r="L319" s="227"/>
      <c r="M319" s="145"/>
      <c r="N319" s="145"/>
      <c r="O319" s="145"/>
      <c r="P319" s="227"/>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227"/>
      <c r="E320" s="145"/>
      <c r="F320" s="145"/>
      <c r="G320" s="145"/>
      <c r="H320" s="227"/>
      <c r="I320" s="145"/>
      <c r="J320" s="145"/>
      <c r="K320" s="145"/>
      <c r="L320" s="227"/>
      <c r="M320" s="145"/>
      <c r="N320" s="145"/>
      <c r="O320" s="145"/>
      <c r="P320" s="227"/>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227"/>
      <c r="E321" s="145"/>
      <c r="F321" s="145"/>
      <c r="G321" s="145"/>
      <c r="H321" s="227"/>
      <c r="I321" s="145"/>
      <c r="J321" s="145"/>
      <c r="K321" s="145"/>
      <c r="L321" s="227"/>
      <c r="M321" s="145"/>
      <c r="N321" s="145"/>
      <c r="O321" s="145"/>
      <c r="P321" s="227"/>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227"/>
      <c r="E322" s="145"/>
      <c r="F322" s="145"/>
      <c r="G322" s="145"/>
      <c r="H322" s="227"/>
      <c r="I322" s="145"/>
      <c r="J322" s="145"/>
      <c r="K322" s="145"/>
      <c r="L322" s="227"/>
      <c r="M322" s="145"/>
      <c r="N322" s="145"/>
      <c r="O322" s="145"/>
      <c r="P322" s="227"/>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227"/>
      <c r="E323" s="145"/>
      <c r="F323" s="145"/>
      <c r="G323" s="145"/>
      <c r="H323" s="227"/>
      <c r="I323" s="145"/>
      <c r="J323" s="145"/>
      <c r="K323" s="145"/>
      <c r="L323" s="227"/>
      <c r="M323" s="145"/>
      <c r="N323" s="145"/>
      <c r="O323" s="145"/>
      <c r="P323" s="227"/>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227"/>
      <c r="E324" s="145"/>
      <c r="F324" s="145"/>
      <c r="G324" s="145"/>
      <c r="H324" s="227"/>
      <c r="I324" s="145"/>
      <c r="J324" s="145"/>
      <c r="K324" s="145"/>
      <c r="L324" s="227"/>
      <c r="M324" s="145"/>
      <c r="N324" s="145"/>
      <c r="O324" s="145"/>
      <c r="P324" s="227"/>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227"/>
      <c r="E325" s="145"/>
      <c r="F325" s="145"/>
      <c r="G325" s="145"/>
      <c r="H325" s="227"/>
      <c r="I325" s="145"/>
      <c r="J325" s="145"/>
      <c r="K325" s="145"/>
      <c r="L325" s="227"/>
      <c r="M325" s="145"/>
      <c r="N325" s="145"/>
      <c r="O325" s="145"/>
      <c r="P325" s="227"/>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227"/>
      <c r="E326" s="145"/>
      <c r="F326" s="145"/>
      <c r="G326" s="145"/>
      <c r="H326" s="227"/>
      <c r="I326" s="145"/>
      <c r="J326" s="145"/>
      <c r="K326" s="145"/>
      <c r="L326" s="227"/>
      <c r="M326" s="145"/>
      <c r="N326" s="145"/>
      <c r="O326" s="145"/>
      <c r="P326" s="227"/>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227"/>
      <c r="E327" s="145"/>
      <c r="F327" s="145"/>
      <c r="G327" s="145"/>
      <c r="H327" s="227"/>
      <c r="I327" s="145"/>
      <c r="J327" s="145"/>
      <c r="K327" s="145"/>
      <c r="L327" s="227"/>
      <c r="M327" s="145"/>
      <c r="N327" s="145"/>
      <c r="O327" s="145"/>
      <c r="P327" s="227"/>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227"/>
      <c r="E328" s="145"/>
      <c r="F328" s="145"/>
      <c r="G328" s="145"/>
      <c r="H328" s="227"/>
      <c r="I328" s="145"/>
      <c r="J328" s="145"/>
      <c r="K328" s="145"/>
      <c r="L328" s="227"/>
      <c r="M328" s="145"/>
      <c r="N328" s="145"/>
      <c r="O328" s="145"/>
      <c r="P328" s="227"/>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227"/>
      <c r="E329" s="145"/>
      <c r="F329" s="145"/>
      <c r="G329" s="145"/>
      <c r="H329" s="227"/>
      <c r="I329" s="145"/>
      <c r="J329" s="145"/>
      <c r="K329" s="145"/>
      <c r="L329" s="227"/>
      <c r="M329" s="145"/>
      <c r="N329" s="145"/>
      <c r="O329" s="145"/>
      <c r="P329" s="227"/>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227"/>
      <c r="E330" s="145"/>
      <c r="F330" s="145"/>
      <c r="G330" s="145"/>
      <c r="H330" s="227"/>
      <c r="I330" s="145"/>
      <c r="J330" s="145"/>
      <c r="K330" s="145"/>
      <c r="L330" s="227"/>
      <c r="M330" s="145"/>
      <c r="N330" s="145"/>
      <c r="O330" s="145"/>
      <c r="P330" s="227"/>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227"/>
      <c r="E331" s="145"/>
      <c r="F331" s="145"/>
      <c r="G331" s="145"/>
      <c r="H331" s="227"/>
      <c r="I331" s="145"/>
      <c r="J331" s="145"/>
      <c r="K331" s="145"/>
      <c r="L331" s="227"/>
      <c r="M331" s="145"/>
      <c r="N331" s="145"/>
      <c r="O331" s="145"/>
      <c r="P331" s="227"/>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227"/>
      <c r="E332" s="145"/>
      <c r="F332" s="145"/>
      <c r="G332" s="145"/>
      <c r="H332" s="227"/>
      <c r="I332" s="145"/>
      <c r="J332" s="145"/>
      <c r="K332" s="145"/>
      <c r="L332" s="227"/>
      <c r="M332" s="145"/>
      <c r="N332" s="145"/>
      <c r="O332" s="145"/>
      <c r="P332" s="227"/>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227"/>
      <c r="E333" s="145"/>
      <c r="F333" s="145"/>
      <c r="G333" s="145"/>
      <c r="H333" s="227"/>
      <c r="I333" s="145"/>
      <c r="J333" s="145"/>
      <c r="K333" s="145"/>
      <c r="L333" s="227"/>
      <c r="M333" s="145"/>
      <c r="N333" s="145"/>
      <c r="O333" s="145"/>
      <c r="P333" s="227"/>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227"/>
      <c r="E334" s="145"/>
      <c r="F334" s="145"/>
      <c r="G334" s="145"/>
      <c r="H334" s="227"/>
      <c r="I334" s="145"/>
      <c r="J334" s="145"/>
      <c r="K334" s="145"/>
      <c r="L334" s="227"/>
      <c r="M334" s="145"/>
      <c r="N334" s="145"/>
      <c r="O334" s="145"/>
      <c r="P334" s="227"/>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227"/>
      <c r="E335" s="145"/>
      <c r="F335" s="145"/>
      <c r="G335" s="145"/>
      <c r="H335" s="227"/>
      <c r="I335" s="145"/>
      <c r="J335" s="145"/>
      <c r="K335" s="145"/>
      <c r="L335" s="227"/>
      <c r="M335" s="145"/>
      <c r="N335" s="145"/>
      <c r="O335" s="145"/>
      <c r="P335" s="227"/>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227"/>
      <c r="E336" s="145"/>
      <c r="F336" s="145"/>
      <c r="G336" s="145"/>
      <c r="H336" s="227"/>
      <c r="I336" s="145"/>
      <c r="J336" s="145"/>
      <c r="K336" s="145"/>
      <c r="L336" s="227"/>
      <c r="M336" s="145"/>
      <c r="N336" s="145"/>
      <c r="O336" s="145"/>
      <c r="P336" s="227"/>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227"/>
      <c r="E337" s="145"/>
      <c r="F337" s="145"/>
      <c r="G337" s="145"/>
      <c r="H337" s="227"/>
      <c r="I337" s="145"/>
      <c r="J337" s="145"/>
      <c r="K337" s="145"/>
      <c r="L337" s="227"/>
      <c r="M337" s="145"/>
      <c r="N337" s="145"/>
      <c r="O337" s="145"/>
      <c r="P337" s="227"/>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227"/>
      <c r="E338" s="145"/>
      <c r="F338" s="145"/>
      <c r="G338" s="145"/>
      <c r="H338" s="227"/>
      <c r="I338" s="145"/>
      <c r="J338" s="145"/>
      <c r="K338" s="145"/>
      <c r="L338" s="227"/>
      <c r="M338" s="145"/>
      <c r="N338" s="145"/>
      <c r="O338" s="145"/>
      <c r="P338" s="227"/>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227"/>
      <c r="E339" s="145"/>
      <c r="F339" s="145"/>
      <c r="G339" s="145"/>
      <c r="H339" s="227"/>
      <c r="I339" s="145"/>
      <c r="J339" s="145"/>
      <c r="K339" s="145"/>
      <c r="L339" s="227"/>
      <c r="M339" s="145"/>
      <c r="N339" s="145"/>
      <c r="O339" s="145"/>
      <c r="P339" s="227"/>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227"/>
      <c r="E340" s="145"/>
      <c r="F340" s="145"/>
      <c r="G340" s="145"/>
      <c r="H340" s="227"/>
      <c r="I340" s="145"/>
      <c r="J340" s="145"/>
      <c r="K340" s="145"/>
      <c r="L340" s="227"/>
      <c r="M340" s="145"/>
      <c r="N340" s="145"/>
      <c r="O340" s="145"/>
      <c r="P340" s="227"/>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227"/>
      <c r="E341" s="145"/>
      <c r="F341" s="145"/>
      <c r="G341" s="145"/>
      <c r="H341" s="227"/>
      <c r="I341" s="145"/>
      <c r="J341" s="145"/>
      <c r="K341" s="145"/>
      <c r="L341" s="227"/>
      <c r="M341" s="145"/>
      <c r="N341" s="145"/>
      <c r="O341" s="145"/>
      <c r="P341" s="227"/>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227"/>
      <c r="E342" s="145"/>
      <c r="F342" s="145"/>
      <c r="G342" s="145"/>
      <c r="H342" s="227"/>
      <c r="I342" s="145"/>
      <c r="J342" s="145"/>
      <c r="K342" s="145"/>
      <c r="L342" s="227"/>
      <c r="M342" s="145"/>
      <c r="N342" s="145"/>
      <c r="O342" s="145"/>
      <c r="P342" s="227"/>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227"/>
      <c r="E343" s="145"/>
      <c r="F343" s="145"/>
      <c r="G343" s="145"/>
      <c r="H343" s="227"/>
      <c r="I343" s="145"/>
      <c r="J343" s="145"/>
      <c r="K343" s="145"/>
      <c r="L343" s="227"/>
      <c r="M343" s="145"/>
      <c r="N343" s="145"/>
      <c r="O343" s="145"/>
      <c r="P343" s="227"/>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227"/>
      <c r="E344" s="145"/>
      <c r="F344" s="145"/>
      <c r="G344" s="145"/>
      <c r="H344" s="227"/>
      <c r="I344" s="145"/>
      <c r="J344" s="145"/>
      <c r="K344" s="145"/>
      <c r="L344" s="227"/>
      <c r="M344" s="145"/>
      <c r="N344" s="145"/>
      <c r="O344" s="145"/>
      <c r="P344" s="227"/>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227"/>
      <c r="E345" s="145"/>
      <c r="F345" s="145"/>
      <c r="G345" s="145"/>
      <c r="H345" s="227"/>
      <c r="I345" s="145"/>
      <c r="J345" s="145"/>
      <c r="K345" s="145"/>
      <c r="L345" s="227"/>
      <c r="M345" s="145"/>
      <c r="N345" s="145"/>
      <c r="O345" s="145"/>
      <c r="P345" s="227"/>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227"/>
      <c r="E346" s="145"/>
      <c r="F346" s="145"/>
      <c r="G346" s="145"/>
      <c r="H346" s="227"/>
      <c r="I346" s="145"/>
      <c r="J346" s="145"/>
      <c r="K346" s="145"/>
      <c r="L346" s="227"/>
      <c r="M346" s="145"/>
      <c r="N346" s="145"/>
      <c r="O346" s="145"/>
      <c r="P346" s="227"/>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227"/>
      <c r="E347" s="145"/>
      <c r="F347" s="145"/>
      <c r="G347" s="145"/>
      <c r="H347" s="227"/>
      <c r="I347" s="145"/>
      <c r="J347" s="145"/>
      <c r="K347" s="145"/>
      <c r="L347" s="227"/>
      <c r="M347" s="145"/>
      <c r="N347" s="145"/>
      <c r="O347" s="145"/>
      <c r="P347" s="227"/>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227"/>
      <c r="E348" s="145"/>
      <c r="F348" s="145"/>
      <c r="G348" s="145"/>
      <c r="H348" s="227"/>
      <c r="I348" s="145"/>
      <c r="J348" s="145"/>
      <c r="K348" s="145"/>
      <c r="L348" s="227"/>
      <c r="M348" s="145"/>
      <c r="N348" s="145"/>
      <c r="O348" s="145"/>
      <c r="P348" s="227"/>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227"/>
      <c r="E349" s="145"/>
      <c r="F349" s="145"/>
      <c r="G349" s="145"/>
      <c r="H349" s="227"/>
      <c r="I349" s="145"/>
      <c r="J349" s="145"/>
      <c r="K349" s="145"/>
      <c r="L349" s="227"/>
      <c r="M349" s="145"/>
      <c r="N349" s="145"/>
      <c r="O349" s="145"/>
      <c r="P349" s="227"/>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227"/>
      <c r="E350" s="145"/>
      <c r="F350" s="145"/>
      <c r="G350" s="145"/>
      <c r="H350" s="227"/>
      <c r="I350" s="145"/>
      <c r="J350" s="145"/>
      <c r="K350" s="145"/>
      <c r="L350" s="227"/>
      <c r="M350" s="145"/>
      <c r="N350" s="145"/>
      <c r="O350" s="145"/>
      <c r="P350" s="227"/>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227"/>
      <c r="E351" s="145"/>
      <c r="F351" s="145"/>
      <c r="G351" s="145"/>
      <c r="H351" s="227"/>
      <c r="I351" s="145"/>
      <c r="J351" s="145"/>
      <c r="K351" s="145"/>
      <c r="L351" s="227"/>
      <c r="M351" s="145"/>
      <c r="N351" s="145"/>
      <c r="O351" s="145"/>
      <c r="P351" s="227"/>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227"/>
      <c r="E352" s="145"/>
      <c r="F352" s="145"/>
      <c r="G352" s="145"/>
      <c r="H352" s="227"/>
      <c r="I352" s="145"/>
      <c r="J352" s="145"/>
      <c r="K352" s="145"/>
      <c r="L352" s="227"/>
      <c r="M352" s="145"/>
      <c r="N352" s="145"/>
      <c r="O352" s="145"/>
      <c r="P352" s="227"/>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227"/>
      <c r="E353" s="145"/>
      <c r="F353" s="145"/>
      <c r="G353" s="145"/>
      <c r="H353" s="227"/>
      <c r="I353" s="145"/>
      <c r="J353" s="145"/>
      <c r="K353" s="145"/>
      <c r="L353" s="227"/>
      <c r="M353" s="145"/>
      <c r="N353" s="145"/>
      <c r="O353" s="145"/>
      <c r="P353" s="227"/>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227"/>
      <c r="E354" s="145"/>
      <c r="F354" s="145"/>
      <c r="G354" s="145"/>
      <c r="H354" s="227"/>
      <c r="I354" s="145"/>
      <c r="J354" s="145"/>
      <c r="K354" s="145"/>
      <c r="L354" s="227"/>
      <c r="M354" s="145"/>
      <c r="N354" s="145"/>
      <c r="O354" s="145"/>
      <c r="P354" s="227"/>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227"/>
      <c r="E355" s="145"/>
      <c r="F355" s="145"/>
      <c r="G355" s="145"/>
      <c r="H355" s="227"/>
      <c r="I355" s="145"/>
      <c r="J355" s="145"/>
      <c r="K355" s="145"/>
      <c r="L355" s="227"/>
      <c r="M355" s="145"/>
      <c r="N355" s="145"/>
      <c r="O355" s="145"/>
      <c r="P355" s="227"/>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227"/>
      <c r="E356" s="145"/>
      <c r="F356" s="145"/>
      <c r="G356" s="145"/>
      <c r="H356" s="227"/>
      <c r="I356" s="145"/>
      <c r="J356" s="145"/>
      <c r="K356" s="145"/>
      <c r="L356" s="227"/>
      <c r="M356" s="145"/>
      <c r="N356" s="145"/>
      <c r="O356" s="145"/>
      <c r="P356" s="227"/>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227"/>
      <c r="E357" s="145"/>
      <c r="F357" s="145"/>
      <c r="G357" s="145"/>
      <c r="H357" s="227"/>
      <c r="I357" s="145"/>
      <c r="J357" s="145"/>
      <c r="K357" s="145"/>
      <c r="L357" s="227"/>
      <c r="M357" s="145"/>
      <c r="N357" s="145"/>
      <c r="O357" s="145"/>
      <c r="P357" s="227"/>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227"/>
      <c r="E358" s="145"/>
      <c r="F358" s="145"/>
      <c r="G358" s="145"/>
      <c r="H358" s="227"/>
      <c r="I358" s="145"/>
      <c r="J358" s="145"/>
      <c r="K358" s="145"/>
      <c r="L358" s="227"/>
      <c r="M358" s="145"/>
      <c r="N358" s="145"/>
      <c r="O358" s="145"/>
      <c r="P358" s="227"/>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227"/>
      <c r="E359" s="145"/>
      <c r="F359" s="145"/>
      <c r="G359" s="145"/>
      <c r="H359" s="227"/>
      <c r="I359" s="145"/>
      <c r="J359" s="145"/>
      <c r="K359" s="145"/>
      <c r="L359" s="227"/>
      <c r="M359" s="145"/>
      <c r="N359" s="145"/>
      <c r="O359" s="145"/>
      <c r="P359" s="227"/>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227"/>
      <c r="E360" s="145"/>
      <c r="F360" s="145"/>
      <c r="G360" s="145"/>
      <c r="H360" s="227"/>
      <c r="I360" s="145"/>
      <c r="J360" s="145"/>
      <c r="K360" s="145"/>
      <c r="L360" s="227"/>
      <c r="M360" s="145"/>
      <c r="N360" s="145"/>
      <c r="O360" s="145"/>
      <c r="P360" s="227"/>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227"/>
      <c r="E361" s="145"/>
      <c r="F361" s="145"/>
      <c r="G361" s="145"/>
      <c r="H361" s="227"/>
      <c r="I361" s="145"/>
      <c r="J361" s="145"/>
      <c r="K361" s="145"/>
      <c r="L361" s="227"/>
      <c r="M361" s="145"/>
      <c r="N361" s="145"/>
      <c r="O361" s="145"/>
      <c r="P361" s="227"/>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227"/>
      <c r="E362" s="145"/>
      <c r="F362" s="145"/>
      <c r="G362" s="145"/>
      <c r="H362" s="227"/>
      <c r="I362" s="145"/>
      <c r="J362" s="145"/>
      <c r="K362" s="145"/>
      <c r="L362" s="227"/>
      <c r="M362" s="145"/>
      <c r="N362" s="145"/>
      <c r="O362" s="145"/>
      <c r="P362" s="227"/>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227"/>
      <c r="E363" s="145"/>
      <c r="F363" s="145"/>
      <c r="G363" s="145"/>
      <c r="H363" s="227"/>
      <c r="I363" s="145"/>
      <c r="J363" s="145"/>
      <c r="K363" s="145"/>
      <c r="L363" s="227"/>
      <c r="M363" s="145"/>
      <c r="N363" s="145"/>
      <c r="O363" s="145"/>
      <c r="P363" s="227"/>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227"/>
      <c r="E364" s="145"/>
      <c r="F364" s="145"/>
      <c r="G364" s="145"/>
      <c r="H364" s="227"/>
      <c r="I364" s="145"/>
      <c r="J364" s="145"/>
      <c r="K364" s="145"/>
      <c r="L364" s="227"/>
      <c r="M364" s="145"/>
      <c r="N364" s="145"/>
      <c r="O364" s="145"/>
      <c r="P364" s="227"/>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227"/>
      <c r="E365" s="145"/>
      <c r="F365" s="145"/>
      <c r="G365" s="145"/>
      <c r="H365" s="227"/>
      <c r="I365" s="145"/>
      <c r="J365" s="145"/>
      <c r="K365" s="145"/>
      <c r="L365" s="227"/>
      <c r="M365" s="145"/>
      <c r="N365" s="145"/>
      <c r="O365" s="145"/>
      <c r="P365" s="227"/>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227"/>
      <c r="E366" s="145"/>
      <c r="F366" s="145"/>
      <c r="G366" s="145"/>
      <c r="H366" s="227"/>
      <c r="I366" s="145"/>
      <c r="J366" s="145"/>
      <c r="K366" s="145"/>
      <c r="L366" s="227"/>
      <c r="M366" s="145"/>
      <c r="N366" s="145"/>
      <c r="O366" s="145"/>
      <c r="P366" s="227"/>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227"/>
      <c r="E367" s="145"/>
      <c r="F367" s="145"/>
      <c r="G367" s="145"/>
      <c r="H367" s="227"/>
      <c r="I367" s="145"/>
      <c r="J367" s="145"/>
      <c r="K367" s="145"/>
      <c r="L367" s="227"/>
      <c r="M367" s="145"/>
      <c r="N367" s="145"/>
      <c r="O367" s="145"/>
      <c r="P367" s="227"/>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227"/>
      <c r="E368" s="145"/>
      <c r="F368" s="145"/>
      <c r="G368" s="145"/>
      <c r="H368" s="227"/>
      <c r="I368" s="145"/>
      <c r="J368" s="145"/>
      <c r="K368" s="145"/>
      <c r="L368" s="227"/>
      <c r="M368" s="145"/>
      <c r="N368" s="145"/>
      <c r="O368" s="145"/>
      <c r="P368" s="227"/>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227"/>
      <c r="E369" s="145"/>
      <c r="F369" s="145"/>
      <c r="G369" s="145"/>
      <c r="H369" s="227"/>
      <c r="I369" s="145"/>
      <c r="J369" s="145"/>
      <c r="K369" s="145"/>
      <c r="L369" s="227"/>
      <c r="M369" s="145"/>
      <c r="N369" s="145"/>
      <c r="O369" s="145"/>
      <c r="P369" s="227"/>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227"/>
      <c r="E370" s="145"/>
      <c r="F370" s="145"/>
      <c r="G370" s="145"/>
      <c r="H370" s="227"/>
      <c r="I370" s="145"/>
      <c r="J370" s="145"/>
      <c r="K370" s="145"/>
      <c r="L370" s="227"/>
      <c r="M370" s="145"/>
      <c r="N370" s="145"/>
      <c r="O370" s="145"/>
      <c r="P370" s="227"/>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227"/>
      <c r="E371" s="145"/>
      <c r="F371" s="145"/>
      <c r="G371" s="145"/>
      <c r="H371" s="227"/>
      <c r="I371" s="145"/>
      <c r="J371" s="145"/>
      <c r="K371" s="145"/>
      <c r="L371" s="227"/>
      <c r="M371" s="145"/>
      <c r="N371" s="145"/>
      <c r="O371" s="145"/>
      <c r="P371" s="227"/>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227"/>
      <c r="E372" s="145"/>
      <c r="F372" s="145"/>
      <c r="G372" s="145"/>
      <c r="H372" s="227"/>
      <c r="I372" s="145"/>
      <c r="J372" s="145"/>
      <c r="K372" s="145"/>
      <c r="L372" s="227"/>
      <c r="M372" s="145"/>
      <c r="N372" s="145"/>
      <c r="O372" s="145"/>
      <c r="P372" s="227"/>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227"/>
      <c r="E373" s="145"/>
      <c r="F373" s="145"/>
      <c r="G373" s="145"/>
      <c r="H373" s="227"/>
      <c r="I373" s="145"/>
      <c r="J373" s="145"/>
      <c r="K373" s="145"/>
      <c r="L373" s="227"/>
      <c r="M373" s="145"/>
      <c r="N373" s="145"/>
      <c r="O373" s="145"/>
      <c r="P373" s="227"/>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227"/>
      <c r="E374" s="145"/>
      <c r="F374" s="145"/>
      <c r="G374" s="145"/>
      <c r="H374" s="227"/>
      <c r="I374" s="145"/>
      <c r="J374" s="145"/>
      <c r="K374" s="145"/>
      <c r="L374" s="227"/>
      <c r="M374" s="145"/>
      <c r="N374" s="145"/>
      <c r="O374" s="145"/>
      <c r="P374" s="227"/>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227"/>
      <c r="E375" s="145"/>
      <c r="F375" s="145"/>
      <c r="G375" s="145"/>
      <c r="H375" s="227"/>
      <c r="I375" s="145"/>
      <c r="J375" s="145"/>
      <c r="K375" s="145"/>
      <c r="L375" s="227"/>
      <c r="M375" s="145"/>
      <c r="N375" s="145"/>
      <c r="O375" s="145"/>
      <c r="P375" s="227"/>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227"/>
      <c r="E376" s="145"/>
      <c r="F376" s="145"/>
      <c r="G376" s="145"/>
      <c r="H376" s="227"/>
      <c r="I376" s="145"/>
      <c r="J376" s="145"/>
      <c r="K376" s="145"/>
      <c r="L376" s="227"/>
      <c r="M376" s="145"/>
      <c r="N376" s="145"/>
      <c r="O376" s="145"/>
      <c r="P376" s="227"/>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227"/>
      <c r="E377" s="145"/>
      <c r="F377" s="145"/>
      <c r="G377" s="145"/>
      <c r="H377" s="227"/>
      <c r="I377" s="145"/>
      <c r="J377" s="145"/>
      <c r="K377" s="145"/>
      <c r="L377" s="227"/>
      <c r="M377" s="145"/>
      <c r="N377" s="145"/>
      <c r="O377" s="145"/>
      <c r="P377" s="227"/>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227"/>
      <c r="E378" s="145"/>
      <c r="F378" s="145"/>
      <c r="G378" s="145"/>
      <c r="H378" s="227"/>
      <c r="I378" s="145"/>
      <c r="J378" s="145"/>
      <c r="K378" s="145"/>
      <c r="L378" s="227"/>
      <c r="M378" s="145"/>
      <c r="N378" s="145"/>
      <c r="O378" s="145"/>
      <c r="P378" s="227"/>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227"/>
      <c r="E379" s="145"/>
      <c r="F379" s="145"/>
      <c r="G379" s="145"/>
      <c r="H379" s="227"/>
      <c r="I379" s="145"/>
      <c r="J379" s="145"/>
      <c r="K379" s="145"/>
      <c r="L379" s="227"/>
      <c r="M379" s="145"/>
      <c r="N379" s="145"/>
      <c r="O379" s="145"/>
      <c r="P379" s="227"/>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227"/>
      <c r="E380" s="145"/>
      <c r="F380" s="145"/>
      <c r="G380" s="145"/>
      <c r="H380" s="227"/>
      <c r="I380" s="145"/>
      <c r="J380" s="145"/>
      <c r="K380" s="145"/>
      <c r="L380" s="227"/>
      <c r="M380" s="145"/>
      <c r="N380" s="145"/>
      <c r="O380" s="145"/>
      <c r="P380" s="227"/>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227"/>
      <c r="E381" s="145"/>
      <c r="F381" s="145"/>
      <c r="G381" s="145"/>
      <c r="H381" s="227"/>
      <c r="I381" s="145"/>
      <c r="J381" s="145"/>
      <c r="K381" s="145"/>
      <c r="L381" s="227"/>
      <c r="M381" s="145"/>
      <c r="N381" s="145"/>
      <c r="O381" s="145"/>
      <c r="P381" s="227"/>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227"/>
      <c r="E382" s="145"/>
      <c r="F382" s="145"/>
      <c r="G382" s="145"/>
      <c r="H382" s="227"/>
      <c r="I382" s="145"/>
      <c r="J382" s="145"/>
      <c r="K382" s="145"/>
      <c r="L382" s="227"/>
      <c r="M382" s="145"/>
      <c r="N382" s="145"/>
      <c r="O382" s="145"/>
      <c r="P382" s="227"/>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227"/>
      <c r="E383" s="145"/>
      <c r="F383" s="145"/>
      <c r="G383" s="145"/>
      <c r="H383" s="227"/>
      <c r="I383" s="145"/>
      <c r="J383" s="145"/>
      <c r="K383" s="145"/>
      <c r="L383" s="227"/>
      <c r="M383" s="145"/>
      <c r="N383" s="145"/>
      <c r="O383" s="145"/>
      <c r="P383" s="227"/>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227"/>
      <c r="E384" s="145"/>
      <c r="F384" s="145"/>
      <c r="G384" s="145"/>
      <c r="H384" s="227"/>
      <c r="I384" s="145"/>
      <c r="J384" s="145"/>
      <c r="K384" s="145"/>
      <c r="L384" s="227"/>
      <c r="M384" s="145"/>
      <c r="N384" s="145"/>
      <c r="O384" s="145"/>
      <c r="P384" s="227"/>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227"/>
      <c r="E385" s="145"/>
      <c r="F385" s="145"/>
      <c r="G385" s="145"/>
      <c r="H385" s="227"/>
      <c r="I385" s="145"/>
      <c r="J385" s="145"/>
      <c r="K385" s="145"/>
      <c r="L385" s="227"/>
      <c r="M385" s="145"/>
      <c r="N385" s="145"/>
      <c r="O385" s="145"/>
      <c r="P385" s="227"/>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227"/>
      <c r="E386" s="145"/>
      <c r="F386" s="145"/>
      <c r="G386" s="145"/>
      <c r="H386" s="227"/>
      <c r="I386" s="145"/>
      <c r="J386" s="145"/>
      <c r="K386" s="145"/>
      <c r="L386" s="227"/>
      <c r="M386" s="145"/>
      <c r="N386" s="145"/>
      <c r="O386" s="145"/>
      <c r="P386" s="227"/>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227"/>
      <c r="E387" s="145"/>
      <c r="F387" s="145"/>
      <c r="G387" s="145"/>
      <c r="H387" s="227"/>
      <c r="I387" s="145"/>
      <c r="J387" s="145"/>
      <c r="K387" s="145"/>
      <c r="L387" s="227"/>
      <c r="M387" s="145"/>
      <c r="N387" s="145"/>
      <c r="O387" s="145"/>
      <c r="P387" s="227"/>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227"/>
      <c r="E388" s="145"/>
      <c r="F388" s="145"/>
      <c r="G388" s="145"/>
      <c r="H388" s="227"/>
      <c r="I388" s="145"/>
      <c r="J388" s="145"/>
      <c r="K388" s="145"/>
      <c r="L388" s="227"/>
      <c r="M388" s="145"/>
      <c r="N388" s="145"/>
      <c r="O388" s="145"/>
      <c r="P388" s="227"/>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227"/>
      <c r="E389" s="145"/>
      <c r="F389" s="145"/>
      <c r="G389" s="145"/>
      <c r="H389" s="227"/>
      <c r="I389" s="145"/>
      <c r="J389" s="145"/>
      <c r="K389" s="145"/>
      <c r="L389" s="227"/>
      <c r="M389" s="145"/>
      <c r="N389" s="145"/>
      <c r="O389" s="145"/>
      <c r="P389" s="227"/>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227"/>
      <c r="E390" s="145"/>
      <c r="F390" s="145"/>
      <c r="G390" s="145"/>
      <c r="H390" s="227"/>
      <c r="I390" s="145"/>
      <c r="J390" s="145"/>
      <c r="K390" s="145"/>
      <c r="L390" s="227"/>
      <c r="M390" s="145"/>
      <c r="N390" s="145"/>
      <c r="O390" s="145"/>
      <c r="P390" s="227"/>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227"/>
      <c r="E391" s="145"/>
      <c r="F391" s="145"/>
      <c r="G391" s="145"/>
      <c r="H391" s="227"/>
      <c r="I391" s="145"/>
      <c r="J391" s="145"/>
      <c r="K391" s="145"/>
      <c r="L391" s="227"/>
      <c r="M391" s="145"/>
      <c r="N391" s="145"/>
      <c r="O391" s="145"/>
      <c r="P391" s="227"/>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227"/>
      <c r="E392" s="145"/>
      <c r="F392" s="145"/>
      <c r="G392" s="145"/>
      <c r="H392" s="227"/>
      <c r="I392" s="145"/>
      <c r="J392" s="145"/>
      <c r="K392" s="145"/>
      <c r="L392" s="227"/>
      <c r="M392" s="145"/>
      <c r="N392" s="145"/>
      <c r="O392" s="145"/>
      <c r="P392" s="227"/>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227"/>
      <c r="E393" s="145"/>
      <c r="F393" s="145"/>
      <c r="G393" s="145"/>
      <c r="H393" s="227"/>
      <c r="I393" s="145"/>
      <c r="J393" s="145"/>
      <c r="K393" s="145"/>
      <c r="L393" s="227"/>
      <c r="M393" s="145"/>
      <c r="N393" s="145"/>
      <c r="O393" s="145"/>
      <c r="P393" s="227"/>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227"/>
      <c r="E394" s="145"/>
      <c r="F394" s="145"/>
      <c r="G394" s="145"/>
      <c r="H394" s="227"/>
      <c r="I394" s="145"/>
      <c r="J394" s="145"/>
      <c r="K394" s="145"/>
      <c r="L394" s="227"/>
      <c r="M394" s="145"/>
      <c r="N394" s="145"/>
      <c r="O394" s="145"/>
      <c r="P394" s="227"/>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227"/>
      <c r="E395" s="145"/>
      <c r="F395" s="145"/>
      <c r="G395" s="145"/>
      <c r="H395" s="227"/>
      <c r="I395" s="145"/>
      <c r="J395" s="145"/>
      <c r="K395" s="145"/>
      <c r="L395" s="227"/>
      <c r="M395" s="145"/>
      <c r="N395" s="145"/>
      <c r="O395" s="145"/>
      <c r="P395" s="227"/>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227"/>
      <c r="E396" s="145"/>
      <c r="F396" s="145"/>
      <c r="G396" s="145"/>
      <c r="H396" s="227"/>
      <c r="I396" s="145"/>
      <c r="J396" s="145"/>
      <c r="K396" s="145"/>
      <c r="L396" s="227"/>
      <c r="M396" s="145"/>
      <c r="N396" s="145"/>
      <c r="O396" s="145"/>
      <c r="P396" s="227"/>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227"/>
      <c r="E397" s="145"/>
      <c r="F397" s="145"/>
      <c r="G397" s="145"/>
      <c r="H397" s="227"/>
      <c r="I397" s="145"/>
      <c r="J397" s="145"/>
      <c r="K397" s="145"/>
      <c r="L397" s="227"/>
      <c r="M397" s="145"/>
      <c r="N397" s="145"/>
      <c r="O397" s="145"/>
      <c r="P397" s="227"/>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227"/>
      <c r="E398" s="145"/>
      <c r="F398" s="145"/>
      <c r="G398" s="145"/>
      <c r="H398" s="227"/>
      <c r="I398" s="145"/>
      <c r="J398" s="145"/>
      <c r="K398" s="145"/>
      <c r="L398" s="227"/>
      <c r="M398" s="145"/>
      <c r="N398" s="145"/>
      <c r="O398" s="145"/>
      <c r="P398" s="227"/>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227"/>
      <c r="E399" s="145"/>
      <c r="F399" s="145"/>
      <c r="G399" s="145"/>
      <c r="H399" s="227"/>
      <c r="I399" s="145"/>
      <c r="J399" s="145"/>
      <c r="K399" s="145"/>
      <c r="L399" s="227"/>
      <c r="M399" s="145"/>
      <c r="N399" s="145"/>
      <c r="O399" s="145"/>
      <c r="P399" s="227"/>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227"/>
      <c r="E400" s="145"/>
      <c r="F400" s="145"/>
      <c r="G400" s="145"/>
      <c r="H400" s="227"/>
      <c r="I400" s="145"/>
      <c r="J400" s="145"/>
      <c r="K400" s="145"/>
      <c r="L400" s="227"/>
      <c r="M400" s="145"/>
      <c r="N400" s="145"/>
      <c r="O400" s="145"/>
      <c r="P400" s="227"/>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227"/>
      <c r="E401" s="145"/>
      <c r="F401" s="145"/>
      <c r="G401" s="145"/>
      <c r="H401" s="227"/>
      <c r="I401" s="145"/>
      <c r="J401" s="145"/>
      <c r="K401" s="145"/>
      <c r="L401" s="227"/>
      <c r="M401" s="145"/>
      <c r="N401" s="145"/>
      <c r="O401" s="145"/>
      <c r="P401" s="227"/>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227"/>
      <c r="E402" s="145"/>
      <c r="F402" s="145"/>
      <c r="G402" s="145"/>
      <c r="H402" s="227"/>
      <c r="I402" s="145"/>
      <c r="J402" s="145"/>
      <c r="K402" s="145"/>
      <c r="L402" s="227"/>
      <c r="M402" s="145"/>
      <c r="N402" s="145"/>
      <c r="O402" s="145"/>
      <c r="P402" s="227"/>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227"/>
      <c r="E403" s="145"/>
      <c r="F403" s="145"/>
      <c r="G403" s="145"/>
      <c r="H403" s="227"/>
      <c r="I403" s="145"/>
      <c r="J403" s="145"/>
      <c r="K403" s="145"/>
      <c r="L403" s="227"/>
      <c r="M403" s="145"/>
      <c r="N403" s="145"/>
      <c r="O403" s="145"/>
      <c r="P403" s="227"/>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227"/>
      <c r="E404" s="145"/>
      <c r="F404" s="145"/>
      <c r="G404" s="145"/>
      <c r="H404" s="227"/>
      <c r="I404" s="145"/>
      <c r="J404" s="145"/>
      <c r="K404" s="145"/>
      <c r="L404" s="227"/>
      <c r="M404" s="145"/>
      <c r="N404" s="145"/>
      <c r="O404" s="145"/>
      <c r="P404" s="227"/>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227"/>
      <c r="E405" s="145"/>
      <c r="F405" s="145"/>
      <c r="G405" s="145"/>
      <c r="H405" s="227"/>
      <c r="I405" s="145"/>
      <c r="J405" s="145"/>
      <c r="K405" s="145"/>
      <c r="L405" s="227"/>
      <c r="M405" s="145"/>
      <c r="N405" s="145"/>
      <c r="O405" s="145"/>
      <c r="P405" s="227"/>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227"/>
      <c r="E406" s="145"/>
      <c r="F406" s="145"/>
      <c r="G406" s="145"/>
      <c r="H406" s="227"/>
      <c r="I406" s="145"/>
      <c r="J406" s="145"/>
      <c r="K406" s="145"/>
      <c r="L406" s="227"/>
      <c r="M406" s="145"/>
      <c r="N406" s="145"/>
      <c r="O406" s="145"/>
      <c r="P406" s="227"/>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227"/>
      <c r="E407" s="145"/>
      <c r="F407" s="145"/>
      <c r="G407" s="145"/>
      <c r="H407" s="227"/>
      <c r="I407" s="145"/>
      <c r="J407" s="145"/>
      <c r="K407" s="145"/>
      <c r="L407" s="227"/>
      <c r="M407" s="145"/>
      <c r="N407" s="145"/>
      <c r="O407" s="145"/>
      <c r="P407" s="227"/>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227"/>
      <c r="E408" s="145"/>
      <c r="F408" s="145"/>
      <c r="G408" s="145"/>
      <c r="H408" s="227"/>
      <c r="I408" s="145"/>
      <c r="J408" s="145"/>
      <c r="K408" s="145"/>
      <c r="L408" s="227"/>
      <c r="M408" s="145"/>
      <c r="N408" s="145"/>
      <c r="O408" s="145"/>
      <c r="P408" s="227"/>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227"/>
      <c r="E409" s="145"/>
      <c r="F409" s="145"/>
      <c r="G409" s="145"/>
      <c r="H409" s="227"/>
      <c r="I409" s="145"/>
      <c r="J409" s="145"/>
      <c r="K409" s="145"/>
      <c r="L409" s="227"/>
      <c r="M409" s="145"/>
      <c r="N409" s="145"/>
      <c r="O409" s="145"/>
      <c r="P409" s="227"/>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227"/>
      <c r="E410" s="145"/>
      <c r="F410" s="145"/>
      <c r="G410" s="145"/>
      <c r="H410" s="227"/>
      <c r="I410" s="145"/>
      <c r="J410" s="145"/>
      <c r="K410" s="145"/>
      <c r="L410" s="227"/>
      <c r="M410" s="145"/>
      <c r="N410" s="145"/>
      <c r="O410" s="145"/>
      <c r="P410" s="227"/>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227"/>
      <c r="E411" s="145"/>
      <c r="F411" s="145"/>
      <c r="G411" s="145"/>
      <c r="H411" s="227"/>
      <c r="I411" s="145"/>
      <c r="J411" s="145"/>
      <c r="K411" s="145"/>
      <c r="L411" s="227"/>
      <c r="M411" s="145"/>
      <c r="N411" s="145"/>
      <c r="O411" s="145"/>
      <c r="P411" s="227"/>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227"/>
      <c r="E412" s="145"/>
      <c r="F412" s="145"/>
      <c r="G412" s="145"/>
      <c r="H412" s="227"/>
      <c r="I412" s="145"/>
      <c r="J412" s="145"/>
      <c r="K412" s="145"/>
      <c r="L412" s="227"/>
      <c r="M412" s="145"/>
      <c r="N412" s="145"/>
      <c r="O412" s="145"/>
      <c r="P412" s="227"/>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227"/>
      <c r="E413" s="145"/>
      <c r="F413" s="145"/>
      <c r="G413" s="145"/>
      <c r="H413" s="227"/>
      <c r="I413" s="145"/>
      <c r="J413" s="145"/>
      <c r="K413" s="145"/>
      <c r="L413" s="227"/>
      <c r="M413" s="145"/>
      <c r="N413" s="145"/>
      <c r="O413" s="145"/>
      <c r="P413" s="227"/>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227"/>
      <c r="E414" s="145"/>
      <c r="F414" s="145"/>
      <c r="G414" s="145"/>
      <c r="H414" s="227"/>
      <c r="I414" s="145"/>
      <c r="J414" s="145"/>
      <c r="K414" s="145"/>
      <c r="L414" s="227"/>
      <c r="M414" s="145"/>
      <c r="N414" s="145"/>
      <c r="O414" s="145"/>
      <c r="P414" s="227"/>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227"/>
      <c r="E415" s="145"/>
      <c r="F415" s="145"/>
      <c r="G415" s="145"/>
      <c r="H415" s="227"/>
      <c r="I415" s="145"/>
      <c r="J415" s="145"/>
      <c r="K415" s="145"/>
      <c r="L415" s="227"/>
      <c r="M415" s="145"/>
      <c r="N415" s="145"/>
      <c r="O415" s="145"/>
      <c r="P415" s="227"/>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227"/>
      <c r="E416" s="145"/>
      <c r="F416" s="145"/>
      <c r="G416" s="145"/>
      <c r="H416" s="227"/>
      <c r="I416" s="145"/>
      <c r="J416" s="145"/>
      <c r="K416" s="145"/>
      <c r="L416" s="227"/>
      <c r="M416" s="145"/>
      <c r="N416" s="145"/>
      <c r="O416" s="145"/>
      <c r="P416" s="227"/>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227"/>
      <c r="E417" s="145"/>
      <c r="F417" s="145"/>
      <c r="G417" s="145"/>
      <c r="H417" s="227"/>
      <c r="I417" s="145"/>
      <c r="J417" s="145"/>
      <c r="K417" s="145"/>
      <c r="L417" s="227"/>
      <c r="M417" s="145"/>
      <c r="N417" s="145"/>
      <c r="O417" s="145"/>
      <c r="P417" s="227"/>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227"/>
      <c r="E418" s="145"/>
      <c r="F418" s="145"/>
      <c r="G418" s="145"/>
      <c r="H418" s="227"/>
      <c r="I418" s="145"/>
      <c r="J418" s="145"/>
      <c r="K418" s="145"/>
      <c r="L418" s="227"/>
      <c r="M418" s="145"/>
      <c r="N418" s="145"/>
      <c r="O418" s="145"/>
      <c r="P418" s="227"/>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227"/>
      <c r="E419" s="145"/>
      <c r="F419" s="145"/>
      <c r="G419" s="145"/>
      <c r="H419" s="227"/>
      <c r="I419" s="145"/>
      <c r="J419" s="145"/>
      <c r="K419" s="145"/>
      <c r="L419" s="227"/>
      <c r="M419" s="145"/>
      <c r="N419" s="145"/>
      <c r="O419" s="145"/>
      <c r="P419" s="227"/>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227"/>
      <c r="E420" s="145"/>
      <c r="F420" s="145"/>
      <c r="G420" s="145"/>
      <c r="H420" s="227"/>
      <c r="I420" s="145"/>
      <c r="J420" s="145"/>
      <c r="K420" s="145"/>
      <c r="L420" s="227"/>
      <c r="M420" s="145"/>
      <c r="N420" s="145"/>
      <c r="O420" s="145"/>
      <c r="P420" s="227"/>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227"/>
      <c r="E421" s="145"/>
      <c r="F421" s="145"/>
      <c r="G421" s="145"/>
      <c r="H421" s="227"/>
      <c r="I421" s="145"/>
      <c r="J421" s="145"/>
      <c r="K421" s="145"/>
      <c r="L421" s="227"/>
      <c r="M421" s="145"/>
      <c r="N421" s="145"/>
      <c r="O421" s="145"/>
      <c r="P421" s="227"/>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227"/>
      <c r="E422" s="145"/>
      <c r="F422" s="145"/>
      <c r="G422" s="145"/>
      <c r="H422" s="227"/>
      <c r="I422" s="145"/>
      <c r="J422" s="145"/>
      <c r="K422" s="145"/>
      <c r="L422" s="227"/>
      <c r="M422" s="145"/>
      <c r="N422" s="145"/>
      <c r="O422" s="145"/>
      <c r="P422" s="227"/>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227"/>
      <c r="E423" s="145"/>
      <c r="F423" s="145"/>
      <c r="G423" s="145"/>
      <c r="H423" s="227"/>
      <c r="I423" s="145"/>
      <c r="J423" s="145"/>
      <c r="K423" s="145"/>
      <c r="L423" s="227"/>
      <c r="M423" s="145"/>
      <c r="N423" s="145"/>
      <c r="O423" s="145"/>
      <c r="P423" s="227"/>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227"/>
      <c r="E424" s="145"/>
      <c r="F424" s="145"/>
      <c r="G424" s="145"/>
      <c r="H424" s="227"/>
      <c r="I424" s="145"/>
      <c r="J424" s="145"/>
      <c r="K424" s="145"/>
      <c r="L424" s="227"/>
      <c r="M424" s="145"/>
      <c r="N424" s="145"/>
      <c r="O424" s="145"/>
      <c r="P424" s="227"/>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227"/>
      <c r="E425" s="145"/>
      <c r="F425" s="145"/>
      <c r="G425" s="145"/>
      <c r="H425" s="227"/>
      <c r="I425" s="145"/>
      <c r="J425" s="145"/>
      <c r="K425" s="145"/>
      <c r="L425" s="227"/>
      <c r="M425" s="145"/>
      <c r="N425" s="145"/>
      <c r="O425" s="145"/>
      <c r="P425" s="227"/>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227"/>
      <c r="E426" s="145"/>
      <c r="F426" s="145"/>
      <c r="G426" s="145"/>
      <c r="H426" s="227"/>
      <c r="I426" s="145"/>
      <c r="J426" s="145"/>
      <c r="K426" s="145"/>
      <c r="L426" s="227"/>
      <c r="M426" s="145"/>
      <c r="N426" s="145"/>
      <c r="O426" s="145"/>
      <c r="P426" s="227"/>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227"/>
      <c r="E427" s="145"/>
      <c r="F427" s="145"/>
      <c r="G427" s="145"/>
      <c r="H427" s="227"/>
      <c r="I427" s="145"/>
      <c r="J427" s="145"/>
      <c r="K427" s="145"/>
      <c r="L427" s="227"/>
      <c r="M427" s="145"/>
      <c r="N427" s="145"/>
      <c r="O427" s="145"/>
      <c r="P427" s="227"/>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227"/>
      <c r="E428" s="145"/>
      <c r="F428" s="145"/>
      <c r="G428" s="145"/>
      <c r="H428" s="227"/>
      <c r="I428" s="145"/>
      <c r="J428" s="145"/>
      <c r="K428" s="145"/>
      <c r="L428" s="227"/>
      <c r="M428" s="145"/>
      <c r="N428" s="145"/>
      <c r="O428" s="145"/>
      <c r="P428" s="227"/>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227"/>
      <c r="E429" s="145"/>
      <c r="F429" s="145"/>
      <c r="G429" s="145"/>
      <c r="H429" s="227"/>
      <c r="I429" s="145"/>
      <c r="J429" s="145"/>
      <c r="K429" s="145"/>
      <c r="L429" s="227"/>
      <c r="M429" s="145"/>
      <c r="N429" s="145"/>
      <c r="O429" s="145"/>
      <c r="P429" s="227"/>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227"/>
      <c r="E430" s="145"/>
      <c r="F430" s="145"/>
      <c r="G430" s="145"/>
      <c r="H430" s="227"/>
      <c r="I430" s="145"/>
      <c r="J430" s="145"/>
      <c r="K430" s="145"/>
      <c r="L430" s="227"/>
      <c r="M430" s="145"/>
      <c r="N430" s="145"/>
      <c r="O430" s="145"/>
      <c r="P430" s="227"/>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227"/>
      <c r="E431" s="145"/>
      <c r="F431" s="145"/>
      <c r="G431" s="145"/>
      <c r="H431" s="227"/>
      <c r="I431" s="145"/>
      <c r="J431" s="145"/>
      <c r="K431" s="145"/>
      <c r="L431" s="227"/>
      <c r="M431" s="145"/>
      <c r="N431" s="145"/>
      <c r="O431" s="145"/>
      <c r="P431" s="227"/>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227"/>
      <c r="E432" s="145"/>
      <c r="F432" s="145"/>
      <c r="G432" s="145"/>
      <c r="H432" s="227"/>
      <c r="I432" s="145"/>
      <c r="J432" s="145"/>
      <c r="K432" s="145"/>
      <c r="L432" s="227"/>
      <c r="M432" s="145"/>
      <c r="N432" s="145"/>
      <c r="O432" s="145"/>
      <c r="P432" s="227"/>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227"/>
      <c r="E433" s="145"/>
      <c r="F433" s="145"/>
      <c r="G433" s="145"/>
      <c r="H433" s="227"/>
      <c r="I433" s="145"/>
      <c r="J433" s="145"/>
      <c r="K433" s="145"/>
      <c r="L433" s="227"/>
      <c r="M433" s="145"/>
      <c r="N433" s="145"/>
      <c r="O433" s="145"/>
      <c r="P433" s="227"/>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227"/>
      <c r="E434" s="145"/>
      <c r="F434" s="145"/>
      <c r="G434" s="145"/>
      <c r="H434" s="227"/>
      <c r="I434" s="145"/>
      <c r="J434" s="145"/>
      <c r="K434" s="145"/>
      <c r="L434" s="227"/>
      <c r="M434" s="145"/>
      <c r="N434" s="145"/>
      <c r="O434" s="145"/>
      <c r="P434" s="227"/>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227"/>
      <c r="E435" s="145"/>
      <c r="F435" s="145"/>
      <c r="G435" s="145"/>
      <c r="H435" s="227"/>
      <c r="I435" s="145"/>
      <c r="J435" s="145"/>
      <c r="K435" s="145"/>
      <c r="L435" s="227"/>
      <c r="M435" s="145"/>
      <c r="N435" s="145"/>
      <c r="O435" s="145"/>
      <c r="P435" s="227"/>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227"/>
      <c r="E436" s="145"/>
      <c r="F436" s="145"/>
      <c r="G436" s="145"/>
      <c r="H436" s="227"/>
      <c r="I436" s="145"/>
      <c r="J436" s="145"/>
      <c r="K436" s="145"/>
      <c r="L436" s="227"/>
      <c r="M436" s="145"/>
      <c r="N436" s="145"/>
      <c r="O436" s="145"/>
      <c r="P436" s="227"/>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227"/>
      <c r="E437" s="145"/>
      <c r="F437" s="145"/>
      <c r="G437" s="145"/>
      <c r="H437" s="227"/>
      <c r="I437" s="145"/>
      <c r="J437" s="145"/>
      <c r="K437" s="145"/>
      <c r="L437" s="227"/>
      <c r="M437" s="145"/>
      <c r="N437" s="145"/>
      <c r="O437" s="145"/>
      <c r="P437" s="227"/>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227"/>
      <c r="E438" s="145"/>
      <c r="F438" s="145"/>
      <c r="G438" s="145"/>
      <c r="H438" s="227"/>
      <c r="I438" s="145"/>
      <c r="J438" s="145"/>
      <c r="K438" s="145"/>
      <c r="L438" s="227"/>
      <c r="M438" s="145"/>
      <c r="N438" s="145"/>
      <c r="O438" s="145"/>
      <c r="P438" s="227"/>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227"/>
      <c r="E439" s="145"/>
      <c r="F439" s="145"/>
      <c r="G439" s="145"/>
      <c r="H439" s="227"/>
      <c r="I439" s="145"/>
      <c r="J439" s="145"/>
      <c r="K439" s="145"/>
      <c r="L439" s="227"/>
      <c r="M439" s="145"/>
      <c r="N439" s="145"/>
      <c r="O439" s="145"/>
      <c r="P439" s="227"/>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227"/>
      <c r="E440" s="145"/>
      <c r="F440" s="145"/>
      <c r="G440" s="145"/>
      <c r="H440" s="227"/>
      <c r="I440" s="145"/>
      <c r="J440" s="145"/>
      <c r="K440" s="145"/>
      <c r="L440" s="227"/>
      <c r="M440" s="145"/>
      <c r="N440" s="145"/>
      <c r="O440" s="145"/>
      <c r="P440" s="227"/>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227"/>
      <c r="E441" s="145"/>
      <c r="F441" s="145"/>
      <c r="G441" s="145"/>
      <c r="H441" s="227"/>
      <c r="I441" s="145"/>
      <c r="J441" s="145"/>
      <c r="K441" s="145"/>
      <c r="L441" s="227"/>
      <c r="M441" s="145"/>
      <c r="N441" s="145"/>
      <c r="O441" s="145"/>
      <c r="P441" s="227"/>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227"/>
      <c r="E442" s="145"/>
      <c r="F442" s="145"/>
      <c r="G442" s="145"/>
      <c r="H442" s="227"/>
      <c r="I442" s="145"/>
      <c r="J442" s="145"/>
      <c r="K442" s="145"/>
      <c r="L442" s="227"/>
      <c r="M442" s="145"/>
      <c r="N442" s="145"/>
      <c r="O442" s="145"/>
      <c r="P442" s="227"/>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227"/>
      <c r="E443" s="145"/>
      <c r="F443" s="145"/>
      <c r="G443" s="145"/>
      <c r="H443" s="227"/>
      <c r="I443" s="145"/>
      <c r="J443" s="145"/>
      <c r="K443" s="145"/>
      <c r="L443" s="227"/>
      <c r="M443" s="145"/>
      <c r="N443" s="145"/>
      <c r="O443" s="145"/>
      <c r="P443" s="227"/>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227"/>
      <c r="E444" s="145"/>
      <c r="F444" s="145"/>
      <c r="G444" s="145"/>
      <c r="H444" s="227"/>
      <c r="I444" s="145"/>
      <c r="J444" s="145"/>
      <c r="K444" s="145"/>
      <c r="L444" s="227"/>
      <c r="M444" s="145"/>
      <c r="N444" s="145"/>
      <c r="O444" s="145"/>
      <c r="P444" s="227"/>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227"/>
      <c r="E445" s="145"/>
      <c r="F445" s="145"/>
      <c r="G445" s="145"/>
      <c r="H445" s="227"/>
      <c r="I445" s="145"/>
      <c r="J445" s="145"/>
      <c r="K445" s="145"/>
      <c r="L445" s="227"/>
      <c r="M445" s="145"/>
      <c r="N445" s="145"/>
      <c r="O445" s="145"/>
      <c r="P445" s="227"/>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227"/>
      <c r="E446" s="145"/>
      <c r="F446" s="145"/>
      <c r="G446" s="145"/>
      <c r="H446" s="227"/>
      <c r="I446" s="145"/>
      <c r="J446" s="145"/>
      <c r="K446" s="145"/>
      <c r="L446" s="227"/>
      <c r="M446" s="145"/>
      <c r="N446" s="145"/>
      <c r="O446" s="145"/>
      <c r="P446" s="227"/>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227"/>
      <c r="E447" s="145"/>
      <c r="F447" s="145"/>
      <c r="G447" s="145"/>
      <c r="H447" s="227"/>
      <c r="I447" s="145"/>
      <c r="J447" s="145"/>
      <c r="K447" s="145"/>
      <c r="L447" s="227"/>
      <c r="M447" s="145"/>
      <c r="N447" s="145"/>
      <c r="O447" s="145"/>
      <c r="P447" s="227"/>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227"/>
      <c r="E448" s="145"/>
      <c r="F448" s="145"/>
      <c r="G448" s="145"/>
      <c r="H448" s="227"/>
      <c r="I448" s="145"/>
      <c r="J448" s="145"/>
      <c r="K448" s="145"/>
      <c r="L448" s="227"/>
      <c r="M448" s="145"/>
      <c r="N448" s="145"/>
      <c r="O448" s="145"/>
      <c r="P448" s="227"/>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227"/>
      <c r="E449" s="145"/>
      <c r="F449" s="145"/>
      <c r="G449" s="145"/>
      <c r="H449" s="227"/>
      <c r="I449" s="145"/>
      <c r="J449" s="145"/>
      <c r="K449" s="145"/>
      <c r="L449" s="227"/>
      <c r="M449" s="145"/>
      <c r="N449" s="145"/>
      <c r="O449" s="145"/>
      <c r="P449" s="227"/>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227"/>
      <c r="E450" s="145"/>
      <c r="F450" s="145"/>
      <c r="G450" s="145"/>
      <c r="H450" s="227"/>
      <c r="I450" s="145"/>
      <c r="J450" s="145"/>
      <c r="K450" s="145"/>
      <c r="L450" s="227"/>
      <c r="M450" s="145"/>
      <c r="N450" s="145"/>
      <c r="O450" s="145"/>
      <c r="P450" s="227"/>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227"/>
      <c r="E451" s="145"/>
      <c r="F451" s="145"/>
      <c r="G451" s="145"/>
      <c r="H451" s="227"/>
      <c r="I451" s="145"/>
      <c r="J451" s="145"/>
      <c r="K451" s="145"/>
      <c r="L451" s="227"/>
      <c r="M451" s="145"/>
      <c r="N451" s="145"/>
      <c r="O451" s="145"/>
      <c r="P451" s="227"/>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227"/>
      <c r="E452" s="145"/>
      <c r="F452" s="145"/>
      <c r="G452" s="145"/>
      <c r="H452" s="227"/>
      <c r="I452" s="145"/>
      <c r="J452" s="145"/>
      <c r="K452" s="145"/>
      <c r="L452" s="227"/>
      <c r="M452" s="145"/>
      <c r="N452" s="145"/>
      <c r="O452" s="145"/>
      <c r="P452" s="227"/>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227"/>
      <c r="E453" s="145"/>
      <c r="F453" s="145"/>
      <c r="G453" s="145"/>
      <c r="H453" s="227"/>
      <c r="I453" s="145"/>
      <c r="J453" s="145"/>
      <c r="K453" s="145"/>
      <c r="L453" s="227"/>
      <c r="M453" s="145"/>
      <c r="N453" s="145"/>
      <c r="O453" s="145"/>
      <c r="P453" s="227"/>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227"/>
      <c r="E454" s="145"/>
      <c r="F454" s="145"/>
      <c r="G454" s="145"/>
      <c r="H454" s="227"/>
      <c r="I454" s="145"/>
      <c r="J454" s="145"/>
      <c r="K454" s="145"/>
      <c r="L454" s="227"/>
      <c r="M454" s="145"/>
      <c r="N454" s="145"/>
      <c r="O454" s="145"/>
      <c r="P454" s="227"/>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227"/>
      <c r="E455" s="145"/>
      <c r="F455" s="145"/>
      <c r="G455" s="145"/>
      <c r="H455" s="227"/>
      <c r="I455" s="145"/>
      <c r="J455" s="145"/>
      <c r="K455" s="145"/>
      <c r="L455" s="227"/>
      <c r="M455" s="145"/>
      <c r="N455" s="145"/>
      <c r="O455" s="145"/>
      <c r="P455" s="227"/>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227"/>
      <c r="E456" s="145"/>
      <c r="F456" s="145"/>
      <c r="G456" s="145"/>
      <c r="H456" s="227"/>
      <c r="I456" s="145"/>
      <c r="J456" s="145"/>
      <c r="K456" s="145"/>
      <c r="L456" s="227"/>
      <c r="M456" s="145"/>
      <c r="N456" s="145"/>
      <c r="O456" s="145"/>
      <c r="P456" s="227"/>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227"/>
      <c r="E457" s="145"/>
      <c r="F457" s="145"/>
      <c r="G457" s="145"/>
      <c r="H457" s="227"/>
      <c r="I457" s="145"/>
      <c r="J457" s="145"/>
      <c r="K457" s="145"/>
      <c r="L457" s="227"/>
      <c r="M457" s="145"/>
      <c r="N457" s="145"/>
      <c r="O457" s="145"/>
      <c r="P457" s="227"/>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227"/>
      <c r="E458" s="145"/>
      <c r="F458" s="145"/>
      <c r="G458" s="145"/>
      <c r="H458" s="227"/>
      <c r="I458" s="145"/>
      <c r="J458" s="145"/>
      <c r="K458" s="145"/>
      <c r="L458" s="227"/>
      <c r="M458" s="145"/>
      <c r="N458" s="145"/>
      <c r="O458" s="145"/>
      <c r="P458" s="227"/>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227"/>
      <c r="E459" s="145"/>
      <c r="F459" s="145"/>
      <c r="G459" s="145"/>
      <c r="H459" s="227"/>
      <c r="I459" s="145"/>
      <c r="J459" s="145"/>
      <c r="K459" s="145"/>
      <c r="L459" s="227"/>
      <c r="M459" s="145"/>
      <c r="N459" s="145"/>
      <c r="O459" s="145"/>
      <c r="P459" s="227"/>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227"/>
      <c r="E460" s="145"/>
      <c r="F460" s="145"/>
      <c r="G460" s="145"/>
      <c r="H460" s="227"/>
      <c r="I460" s="145"/>
      <c r="J460" s="145"/>
      <c r="K460" s="145"/>
      <c r="L460" s="227"/>
      <c r="M460" s="145"/>
      <c r="N460" s="145"/>
      <c r="O460" s="145"/>
      <c r="P460" s="227"/>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227"/>
      <c r="E461" s="145"/>
      <c r="F461" s="145"/>
      <c r="G461" s="145"/>
      <c r="H461" s="227"/>
      <c r="I461" s="145"/>
      <c r="J461" s="145"/>
      <c r="K461" s="145"/>
      <c r="L461" s="227"/>
      <c r="M461" s="145"/>
      <c r="N461" s="145"/>
      <c r="O461" s="145"/>
      <c r="P461" s="227"/>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227"/>
      <c r="E462" s="145"/>
      <c r="F462" s="145"/>
      <c r="G462" s="145"/>
      <c r="H462" s="227"/>
      <c r="I462" s="145"/>
      <c r="J462" s="145"/>
      <c r="K462" s="145"/>
      <c r="L462" s="227"/>
      <c r="M462" s="145"/>
      <c r="N462" s="145"/>
      <c r="O462" s="145"/>
      <c r="P462" s="227"/>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227"/>
      <c r="E463" s="145"/>
      <c r="F463" s="145"/>
      <c r="G463" s="145"/>
      <c r="H463" s="227"/>
      <c r="I463" s="145"/>
      <c r="J463" s="145"/>
      <c r="K463" s="145"/>
      <c r="L463" s="227"/>
      <c r="M463" s="145"/>
      <c r="N463" s="145"/>
      <c r="O463" s="145"/>
      <c r="P463" s="227"/>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227"/>
      <c r="E464" s="145"/>
      <c r="F464" s="145"/>
      <c r="G464" s="145"/>
      <c r="H464" s="227"/>
      <c r="I464" s="145"/>
      <c r="J464" s="145"/>
      <c r="K464" s="145"/>
      <c r="L464" s="227"/>
      <c r="M464" s="145"/>
      <c r="N464" s="145"/>
      <c r="O464" s="145"/>
      <c r="P464" s="227"/>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227"/>
      <c r="E465" s="145"/>
      <c r="F465" s="145"/>
      <c r="G465" s="145"/>
      <c r="H465" s="227"/>
      <c r="I465" s="145"/>
      <c r="J465" s="145"/>
      <c r="K465" s="145"/>
      <c r="L465" s="227"/>
      <c r="M465" s="145"/>
      <c r="N465" s="145"/>
      <c r="O465" s="145"/>
      <c r="P465" s="227"/>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227"/>
      <c r="E466" s="145"/>
      <c r="F466" s="145"/>
      <c r="G466" s="145"/>
      <c r="H466" s="227"/>
      <c r="I466" s="145"/>
      <c r="J466" s="145"/>
      <c r="K466" s="145"/>
      <c r="L466" s="227"/>
      <c r="M466" s="145"/>
      <c r="N466" s="145"/>
      <c r="O466" s="145"/>
      <c r="P466" s="227"/>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227"/>
      <c r="E467" s="145"/>
      <c r="F467" s="145"/>
      <c r="G467" s="145"/>
      <c r="H467" s="227"/>
      <c r="I467" s="145"/>
      <c r="J467" s="145"/>
      <c r="K467" s="145"/>
      <c r="L467" s="227"/>
      <c r="M467" s="145"/>
      <c r="N467" s="145"/>
      <c r="O467" s="145"/>
      <c r="P467" s="227"/>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227"/>
      <c r="E468" s="145"/>
      <c r="F468" s="145"/>
      <c r="G468" s="145"/>
      <c r="H468" s="227"/>
      <c r="I468" s="145"/>
      <c r="J468" s="145"/>
      <c r="K468" s="145"/>
      <c r="L468" s="227"/>
      <c r="M468" s="145"/>
      <c r="N468" s="145"/>
      <c r="O468" s="145"/>
      <c r="P468" s="227"/>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227"/>
      <c r="E469" s="145"/>
      <c r="F469" s="145"/>
      <c r="G469" s="145"/>
      <c r="H469" s="227"/>
      <c r="I469" s="145"/>
      <c r="J469" s="145"/>
      <c r="K469" s="145"/>
      <c r="L469" s="227"/>
      <c r="M469" s="145"/>
      <c r="N469" s="145"/>
      <c r="O469" s="145"/>
      <c r="P469" s="227"/>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227"/>
      <c r="E470" s="145"/>
      <c r="F470" s="145"/>
      <c r="G470" s="145"/>
      <c r="H470" s="227"/>
      <c r="I470" s="145"/>
      <c r="J470" s="145"/>
      <c r="K470" s="145"/>
      <c r="L470" s="227"/>
      <c r="M470" s="145"/>
      <c r="N470" s="145"/>
      <c r="O470" s="145"/>
      <c r="P470" s="227"/>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227"/>
      <c r="E471" s="145"/>
      <c r="F471" s="145"/>
      <c r="G471" s="145"/>
      <c r="H471" s="227"/>
      <c r="I471" s="145"/>
      <c r="J471" s="145"/>
      <c r="K471" s="145"/>
      <c r="L471" s="227"/>
      <c r="M471" s="145"/>
      <c r="N471" s="145"/>
      <c r="O471" s="145"/>
      <c r="P471" s="227"/>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227"/>
      <c r="E472" s="145"/>
      <c r="F472" s="145"/>
      <c r="G472" s="145"/>
      <c r="H472" s="227"/>
      <c r="I472" s="145"/>
      <c r="J472" s="145"/>
      <c r="K472" s="145"/>
      <c r="L472" s="227"/>
      <c r="M472" s="145"/>
      <c r="N472" s="145"/>
      <c r="O472" s="145"/>
      <c r="P472" s="227"/>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227"/>
      <c r="E473" s="145"/>
      <c r="F473" s="145"/>
      <c r="G473" s="145"/>
      <c r="H473" s="227"/>
      <c r="I473" s="145"/>
      <c r="J473" s="145"/>
      <c r="K473" s="145"/>
      <c r="L473" s="227"/>
      <c r="M473" s="145"/>
      <c r="N473" s="145"/>
      <c r="O473" s="145"/>
      <c r="P473" s="227"/>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227"/>
      <c r="E474" s="145"/>
      <c r="F474" s="145"/>
      <c r="G474" s="145"/>
      <c r="H474" s="227"/>
      <c r="I474" s="145"/>
      <c r="J474" s="145"/>
      <c r="K474" s="145"/>
      <c r="L474" s="227"/>
      <c r="M474" s="145"/>
      <c r="N474" s="145"/>
      <c r="O474" s="145"/>
      <c r="P474" s="227"/>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227"/>
      <c r="E475" s="145"/>
      <c r="F475" s="145"/>
      <c r="G475" s="145"/>
      <c r="H475" s="227"/>
      <c r="I475" s="145"/>
      <c r="J475" s="145"/>
      <c r="K475" s="145"/>
      <c r="L475" s="227"/>
      <c r="M475" s="145"/>
      <c r="N475" s="145"/>
      <c r="O475" s="145"/>
      <c r="P475" s="227"/>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227"/>
      <c r="E476" s="145"/>
      <c r="F476" s="145"/>
      <c r="G476" s="145"/>
      <c r="H476" s="227"/>
      <c r="I476" s="145"/>
      <c r="J476" s="145"/>
      <c r="K476" s="145"/>
      <c r="L476" s="227"/>
      <c r="M476" s="145"/>
      <c r="N476" s="145"/>
      <c r="O476" s="145"/>
      <c r="P476" s="227"/>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227"/>
      <c r="E477" s="145"/>
      <c r="F477" s="145"/>
      <c r="G477" s="145"/>
      <c r="H477" s="227"/>
      <c r="I477" s="145"/>
      <c r="J477" s="145"/>
      <c r="K477" s="145"/>
      <c r="L477" s="227"/>
      <c r="M477" s="145"/>
      <c r="N477" s="145"/>
      <c r="O477" s="145"/>
      <c r="P477" s="227"/>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227"/>
      <c r="E478" s="145"/>
      <c r="F478" s="145"/>
      <c r="G478" s="145"/>
      <c r="H478" s="227"/>
      <c r="I478" s="145"/>
      <c r="J478" s="145"/>
      <c r="K478" s="145"/>
      <c r="L478" s="227"/>
      <c r="M478" s="145"/>
      <c r="N478" s="145"/>
      <c r="O478" s="145"/>
      <c r="P478" s="227"/>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227"/>
      <c r="E479" s="145"/>
      <c r="F479" s="145"/>
      <c r="G479" s="145"/>
      <c r="H479" s="227"/>
      <c r="I479" s="145"/>
      <c r="J479" s="145"/>
      <c r="K479" s="145"/>
      <c r="L479" s="227"/>
      <c r="M479" s="145"/>
      <c r="N479" s="145"/>
      <c r="O479" s="145"/>
      <c r="P479" s="227"/>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227"/>
      <c r="E480" s="145"/>
      <c r="F480" s="145"/>
      <c r="G480" s="145"/>
      <c r="H480" s="227"/>
      <c r="I480" s="145"/>
      <c r="J480" s="145"/>
      <c r="K480" s="145"/>
      <c r="L480" s="227"/>
      <c r="M480" s="145"/>
      <c r="N480" s="145"/>
      <c r="O480" s="145"/>
      <c r="P480" s="227"/>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227"/>
      <c r="E481" s="145"/>
      <c r="F481" s="145"/>
      <c r="G481" s="145"/>
      <c r="H481" s="227"/>
      <c r="I481" s="145"/>
      <c r="J481" s="145"/>
      <c r="K481" s="145"/>
      <c r="L481" s="227"/>
      <c r="M481" s="145"/>
      <c r="N481" s="145"/>
      <c r="O481" s="145"/>
      <c r="P481" s="227"/>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227"/>
      <c r="E482" s="145"/>
      <c r="F482" s="145"/>
      <c r="G482" s="145"/>
      <c r="H482" s="227"/>
      <c r="I482" s="145"/>
      <c r="J482" s="145"/>
      <c r="K482" s="145"/>
      <c r="L482" s="227"/>
      <c r="M482" s="145"/>
      <c r="N482" s="145"/>
      <c r="O482" s="145"/>
      <c r="P482" s="227"/>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227"/>
      <c r="E483" s="145"/>
      <c r="F483" s="145"/>
      <c r="G483" s="145"/>
      <c r="H483" s="227"/>
      <c r="I483" s="145"/>
      <c r="J483" s="145"/>
      <c r="K483" s="145"/>
      <c r="L483" s="227"/>
      <c r="M483" s="145"/>
      <c r="N483" s="145"/>
      <c r="O483" s="145"/>
      <c r="P483" s="227"/>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227"/>
      <c r="E484" s="145"/>
      <c r="F484" s="145"/>
      <c r="G484" s="145"/>
      <c r="H484" s="227"/>
      <c r="I484" s="145"/>
      <c r="J484" s="145"/>
      <c r="K484" s="145"/>
      <c r="L484" s="227"/>
      <c r="M484" s="145"/>
      <c r="N484" s="145"/>
      <c r="O484" s="145"/>
      <c r="P484" s="227"/>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227"/>
      <c r="E485" s="145"/>
      <c r="F485" s="145"/>
      <c r="G485" s="145"/>
      <c r="H485" s="227"/>
      <c r="I485" s="145"/>
      <c r="J485" s="145"/>
      <c r="K485" s="145"/>
      <c r="L485" s="227"/>
      <c r="M485" s="145"/>
      <c r="N485" s="145"/>
      <c r="O485" s="145"/>
      <c r="P485" s="227"/>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227"/>
      <c r="E486" s="145"/>
      <c r="F486" s="145"/>
      <c r="G486" s="145"/>
      <c r="H486" s="227"/>
      <c r="I486" s="145"/>
      <c r="J486" s="145"/>
      <c r="K486" s="145"/>
      <c r="L486" s="227"/>
      <c r="M486" s="145"/>
      <c r="N486" s="145"/>
      <c r="O486" s="145"/>
      <c r="P486" s="227"/>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227"/>
      <c r="E487" s="145"/>
      <c r="F487" s="145"/>
      <c r="G487" s="145"/>
      <c r="H487" s="227"/>
      <c r="I487" s="145"/>
      <c r="J487" s="145"/>
      <c r="K487" s="145"/>
      <c r="L487" s="227"/>
      <c r="M487" s="145"/>
      <c r="N487" s="145"/>
      <c r="O487" s="145"/>
      <c r="P487" s="227"/>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227"/>
      <c r="E488" s="145"/>
      <c r="F488" s="145"/>
      <c r="G488" s="145"/>
      <c r="H488" s="227"/>
      <c r="I488" s="145"/>
      <c r="J488" s="145"/>
      <c r="K488" s="145"/>
      <c r="L488" s="227"/>
      <c r="M488" s="145"/>
      <c r="N488" s="145"/>
      <c r="O488" s="145"/>
      <c r="P488" s="227"/>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227"/>
      <c r="E489" s="145"/>
      <c r="F489" s="145"/>
      <c r="G489" s="145"/>
      <c r="H489" s="227"/>
      <c r="I489" s="145"/>
      <c r="J489" s="145"/>
      <c r="K489" s="145"/>
      <c r="L489" s="227"/>
      <c r="M489" s="145"/>
      <c r="N489" s="145"/>
      <c r="O489" s="145"/>
      <c r="P489" s="227"/>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227"/>
      <c r="E490" s="145"/>
      <c r="F490" s="145"/>
      <c r="G490" s="145"/>
      <c r="H490" s="227"/>
      <c r="I490" s="145"/>
      <c r="J490" s="145"/>
      <c r="K490" s="145"/>
      <c r="L490" s="227"/>
      <c r="M490" s="145"/>
      <c r="N490" s="145"/>
      <c r="O490" s="145"/>
      <c r="P490" s="227"/>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227"/>
      <c r="E491" s="145"/>
      <c r="F491" s="145"/>
      <c r="G491" s="145"/>
      <c r="H491" s="227"/>
      <c r="I491" s="145"/>
      <c r="J491" s="145"/>
      <c r="K491" s="145"/>
      <c r="L491" s="227"/>
      <c r="M491" s="145"/>
      <c r="N491" s="145"/>
      <c r="O491" s="145"/>
      <c r="P491" s="227"/>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227"/>
      <c r="E492" s="145"/>
      <c r="F492" s="145"/>
      <c r="G492" s="145"/>
      <c r="H492" s="227"/>
      <c r="I492" s="145"/>
      <c r="J492" s="145"/>
      <c r="K492" s="145"/>
      <c r="L492" s="227"/>
      <c r="M492" s="145"/>
      <c r="N492" s="145"/>
      <c r="O492" s="145"/>
      <c r="P492" s="227"/>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227"/>
      <c r="E493" s="145"/>
      <c r="F493" s="145"/>
      <c r="G493" s="145"/>
      <c r="H493" s="227"/>
      <c r="I493" s="145"/>
      <c r="J493" s="145"/>
      <c r="K493" s="145"/>
      <c r="L493" s="227"/>
      <c r="M493" s="145"/>
      <c r="N493" s="145"/>
      <c r="O493" s="145"/>
      <c r="P493" s="227"/>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227"/>
      <c r="E494" s="145"/>
      <c r="F494" s="145"/>
      <c r="G494" s="145"/>
      <c r="H494" s="227"/>
      <c r="I494" s="145"/>
      <c r="J494" s="145"/>
      <c r="K494" s="145"/>
      <c r="L494" s="227"/>
      <c r="M494" s="145"/>
      <c r="N494" s="145"/>
      <c r="O494" s="145"/>
      <c r="P494" s="227"/>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227"/>
      <c r="E495" s="145"/>
      <c r="F495" s="145"/>
      <c r="G495" s="145"/>
      <c r="H495" s="227"/>
      <c r="I495" s="145"/>
      <c r="J495" s="145"/>
      <c r="K495" s="145"/>
      <c r="L495" s="227"/>
      <c r="M495" s="145"/>
      <c r="N495" s="145"/>
      <c r="O495" s="145"/>
      <c r="P495" s="227"/>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227"/>
      <c r="E496" s="145"/>
      <c r="F496" s="145"/>
      <c r="G496" s="145"/>
      <c r="H496" s="227"/>
      <c r="I496" s="145"/>
      <c r="J496" s="145"/>
      <c r="K496" s="145"/>
      <c r="L496" s="227"/>
      <c r="M496" s="145"/>
      <c r="N496" s="145"/>
      <c r="O496" s="145"/>
      <c r="P496" s="227"/>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227"/>
      <c r="E497" s="145"/>
      <c r="F497" s="145"/>
      <c r="G497" s="145"/>
      <c r="H497" s="227"/>
      <c r="I497" s="145"/>
      <c r="J497" s="145"/>
      <c r="K497" s="145"/>
      <c r="L497" s="227"/>
      <c r="M497" s="145"/>
      <c r="N497" s="145"/>
      <c r="O497" s="145"/>
      <c r="P497" s="227"/>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227"/>
      <c r="E498" s="145"/>
      <c r="F498" s="145"/>
      <c r="G498" s="145"/>
      <c r="H498" s="227"/>
      <c r="I498" s="145"/>
      <c r="J498" s="145"/>
      <c r="K498" s="145"/>
      <c r="L498" s="227"/>
      <c r="M498" s="145"/>
      <c r="N498" s="145"/>
      <c r="O498" s="145"/>
      <c r="P498" s="227"/>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227"/>
      <c r="E499" s="145"/>
      <c r="F499" s="145"/>
      <c r="G499" s="145"/>
      <c r="H499" s="227"/>
      <c r="I499" s="145"/>
      <c r="J499" s="145"/>
      <c r="K499" s="145"/>
      <c r="L499" s="227"/>
      <c r="M499" s="145"/>
      <c r="N499" s="145"/>
      <c r="O499" s="145"/>
      <c r="P499" s="227"/>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227"/>
      <c r="E500" s="145"/>
      <c r="F500" s="145"/>
      <c r="G500" s="145"/>
      <c r="H500" s="227"/>
      <c r="I500" s="145"/>
      <c r="J500" s="145"/>
      <c r="K500" s="145"/>
      <c r="L500" s="227"/>
      <c r="M500" s="145"/>
      <c r="N500" s="145"/>
      <c r="O500" s="145"/>
      <c r="P500" s="227"/>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227"/>
      <c r="E501" s="145"/>
      <c r="F501" s="145"/>
      <c r="G501" s="145"/>
      <c r="H501" s="227"/>
      <c r="I501" s="145"/>
      <c r="J501" s="145"/>
      <c r="K501" s="145"/>
      <c r="L501" s="227"/>
      <c r="M501" s="145"/>
      <c r="N501" s="145"/>
      <c r="O501" s="145"/>
      <c r="P501" s="227"/>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227"/>
      <c r="E502" s="145"/>
      <c r="F502" s="145"/>
      <c r="G502" s="145"/>
      <c r="H502" s="227"/>
      <c r="I502" s="145"/>
      <c r="J502" s="145"/>
      <c r="K502" s="145"/>
      <c r="L502" s="227"/>
      <c r="M502" s="145"/>
      <c r="N502" s="145"/>
      <c r="O502" s="145"/>
      <c r="P502" s="227"/>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227"/>
      <c r="E503" s="145"/>
      <c r="F503" s="145"/>
      <c r="G503" s="145"/>
      <c r="H503" s="227"/>
      <c r="I503" s="145"/>
      <c r="J503" s="145"/>
      <c r="K503" s="145"/>
      <c r="L503" s="227"/>
      <c r="M503" s="145"/>
      <c r="N503" s="145"/>
      <c r="O503" s="145"/>
      <c r="P503" s="227"/>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227"/>
      <c r="E504" s="145"/>
      <c r="F504" s="145"/>
      <c r="G504" s="145"/>
      <c r="H504" s="227"/>
      <c r="I504" s="145"/>
      <c r="J504" s="145"/>
      <c r="K504" s="145"/>
      <c r="L504" s="227"/>
      <c r="M504" s="145"/>
      <c r="N504" s="145"/>
      <c r="O504" s="145"/>
      <c r="P504" s="227"/>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227"/>
      <c r="E505" s="145"/>
      <c r="F505" s="145"/>
      <c r="G505" s="145"/>
      <c r="H505" s="227"/>
      <c r="I505" s="145"/>
      <c r="J505" s="145"/>
      <c r="K505" s="145"/>
      <c r="L505" s="227"/>
      <c r="M505" s="145"/>
      <c r="N505" s="145"/>
      <c r="O505" s="145"/>
      <c r="P505" s="227"/>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227"/>
      <c r="E506" s="145"/>
      <c r="F506" s="145"/>
      <c r="G506" s="145"/>
      <c r="H506" s="227"/>
      <c r="I506" s="145"/>
      <c r="J506" s="145"/>
      <c r="K506" s="145"/>
      <c r="L506" s="227"/>
      <c r="M506" s="145"/>
      <c r="N506" s="145"/>
      <c r="O506" s="145"/>
      <c r="P506" s="227"/>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227"/>
      <c r="E507" s="145"/>
      <c r="F507" s="145"/>
      <c r="G507" s="145"/>
      <c r="H507" s="227"/>
      <c r="I507" s="145"/>
      <c r="J507" s="145"/>
      <c r="K507" s="145"/>
      <c r="L507" s="227"/>
      <c r="M507" s="145"/>
      <c r="N507" s="145"/>
      <c r="O507" s="145"/>
      <c r="P507" s="227"/>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227"/>
      <c r="E508" s="145"/>
      <c r="F508" s="145"/>
      <c r="G508" s="145"/>
      <c r="H508" s="227"/>
      <c r="I508" s="145"/>
      <c r="J508" s="145"/>
      <c r="K508" s="145"/>
      <c r="L508" s="227"/>
      <c r="M508" s="145"/>
      <c r="N508" s="145"/>
      <c r="O508" s="145"/>
      <c r="P508" s="227"/>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227"/>
      <c r="E509" s="145"/>
      <c r="F509" s="145"/>
      <c r="G509" s="145"/>
      <c r="H509" s="227"/>
      <c r="I509" s="145"/>
      <c r="J509" s="145"/>
      <c r="K509" s="145"/>
      <c r="L509" s="227"/>
      <c r="M509" s="145"/>
      <c r="N509" s="145"/>
      <c r="O509" s="145"/>
      <c r="P509" s="227"/>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227"/>
      <c r="E510" s="145"/>
      <c r="F510" s="145"/>
      <c r="G510" s="145"/>
      <c r="H510" s="227"/>
      <c r="I510" s="145"/>
      <c r="J510" s="145"/>
      <c r="K510" s="145"/>
      <c r="L510" s="227"/>
      <c r="M510" s="145"/>
      <c r="N510" s="145"/>
      <c r="O510" s="145"/>
      <c r="P510" s="227"/>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227"/>
      <c r="E511" s="145"/>
      <c r="F511" s="145"/>
      <c r="G511" s="145"/>
      <c r="H511" s="227"/>
      <c r="I511" s="145"/>
      <c r="J511" s="145"/>
      <c r="K511" s="145"/>
      <c r="L511" s="227"/>
      <c r="M511" s="145"/>
      <c r="N511" s="145"/>
      <c r="O511" s="145"/>
      <c r="P511" s="227"/>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227"/>
      <c r="E512" s="145"/>
      <c r="F512" s="145"/>
      <c r="G512" s="145"/>
      <c r="H512" s="227"/>
      <c r="I512" s="145"/>
      <c r="J512" s="145"/>
      <c r="K512" s="145"/>
      <c r="L512" s="227"/>
      <c r="M512" s="145"/>
      <c r="N512" s="145"/>
      <c r="O512" s="145"/>
      <c r="P512" s="227"/>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227"/>
      <c r="E513" s="145"/>
      <c r="F513" s="145"/>
      <c r="G513" s="145"/>
      <c r="H513" s="227"/>
      <c r="I513" s="145"/>
      <c r="J513" s="145"/>
      <c r="K513" s="145"/>
      <c r="L513" s="227"/>
      <c r="M513" s="145"/>
      <c r="N513" s="145"/>
      <c r="O513" s="145"/>
      <c r="P513" s="227"/>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227"/>
      <c r="E514" s="145"/>
      <c r="F514" s="145"/>
      <c r="G514" s="145"/>
      <c r="H514" s="227"/>
      <c r="I514" s="145"/>
      <c r="J514" s="145"/>
      <c r="K514" s="145"/>
      <c r="L514" s="227"/>
      <c r="M514" s="145"/>
      <c r="N514" s="145"/>
      <c r="O514" s="145"/>
      <c r="P514" s="227"/>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227"/>
      <c r="E515" s="145"/>
      <c r="F515" s="145"/>
      <c r="G515" s="145"/>
      <c r="H515" s="227"/>
      <c r="I515" s="145"/>
      <c r="J515" s="145"/>
      <c r="K515" s="145"/>
      <c r="L515" s="227"/>
      <c r="M515" s="145"/>
      <c r="N515" s="145"/>
      <c r="O515" s="145"/>
      <c r="P515" s="227"/>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227"/>
      <c r="E516" s="145"/>
      <c r="F516" s="145"/>
      <c r="G516" s="145"/>
      <c r="H516" s="227"/>
      <c r="I516" s="145"/>
      <c r="J516" s="145"/>
      <c r="K516" s="145"/>
      <c r="L516" s="227"/>
      <c r="M516" s="145"/>
      <c r="N516" s="145"/>
      <c r="O516" s="145"/>
      <c r="P516" s="227"/>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227"/>
      <c r="E517" s="145"/>
      <c r="F517" s="145"/>
      <c r="G517" s="145"/>
      <c r="H517" s="227"/>
      <c r="I517" s="145"/>
      <c r="J517" s="145"/>
      <c r="K517" s="145"/>
      <c r="L517" s="227"/>
      <c r="M517" s="145"/>
      <c r="N517" s="145"/>
      <c r="O517" s="145"/>
      <c r="P517" s="227"/>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227"/>
      <c r="E518" s="145"/>
      <c r="F518" s="145"/>
      <c r="G518" s="145"/>
      <c r="H518" s="227"/>
      <c r="I518" s="145"/>
      <c r="J518" s="145"/>
      <c r="K518" s="145"/>
      <c r="L518" s="227"/>
      <c r="M518" s="145"/>
      <c r="N518" s="145"/>
      <c r="O518" s="145"/>
      <c r="P518" s="227"/>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227"/>
      <c r="E519" s="145"/>
      <c r="F519" s="145"/>
      <c r="G519" s="145"/>
      <c r="H519" s="227"/>
      <c r="I519" s="145"/>
      <c r="J519" s="145"/>
      <c r="K519" s="145"/>
      <c r="L519" s="227"/>
      <c r="M519" s="145"/>
      <c r="N519" s="145"/>
      <c r="O519" s="145"/>
      <c r="P519" s="227"/>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227"/>
      <c r="E520" s="145"/>
      <c r="F520" s="145"/>
      <c r="G520" s="145"/>
      <c r="H520" s="227"/>
      <c r="I520" s="145"/>
      <c r="J520" s="145"/>
      <c r="K520" s="145"/>
      <c r="L520" s="227"/>
      <c r="M520" s="145"/>
      <c r="N520" s="145"/>
      <c r="O520" s="145"/>
      <c r="P520" s="227"/>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227"/>
      <c r="E521" s="145"/>
      <c r="F521" s="145"/>
      <c r="G521" s="145"/>
      <c r="H521" s="227"/>
      <c r="I521" s="145"/>
      <c r="J521" s="145"/>
      <c r="K521" s="145"/>
      <c r="L521" s="227"/>
      <c r="M521" s="145"/>
      <c r="N521" s="145"/>
      <c r="O521" s="145"/>
      <c r="P521" s="227"/>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227"/>
      <c r="E522" s="145"/>
      <c r="F522" s="145"/>
      <c r="G522" s="145"/>
      <c r="H522" s="227"/>
      <c r="I522" s="145"/>
      <c r="J522" s="145"/>
      <c r="K522" s="145"/>
      <c r="L522" s="227"/>
      <c r="M522" s="145"/>
      <c r="N522" s="145"/>
      <c r="O522" s="145"/>
      <c r="P522" s="227"/>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227"/>
      <c r="E523" s="145"/>
      <c r="F523" s="145"/>
      <c r="G523" s="145"/>
      <c r="H523" s="227"/>
      <c r="I523" s="145"/>
      <c r="J523" s="145"/>
      <c r="K523" s="145"/>
      <c r="L523" s="227"/>
      <c r="M523" s="145"/>
      <c r="N523" s="145"/>
      <c r="O523" s="145"/>
      <c r="P523" s="227"/>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227"/>
      <c r="E524" s="145"/>
      <c r="F524" s="145"/>
      <c r="G524" s="145"/>
      <c r="H524" s="227"/>
      <c r="I524" s="145"/>
      <c r="J524" s="145"/>
      <c r="K524" s="145"/>
      <c r="L524" s="227"/>
      <c r="M524" s="145"/>
      <c r="N524" s="145"/>
      <c r="O524" s="145"/>
      <c r="P524" s="227"/>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227"/>
      <c r="E525" s="145"/>
      <c r="F525" s="145"/>
      <c r="G525" s="145"/>
      <c r="H525" s="227"/>
      <c r="I525" s="145"/>
      <c r="J525" s="145"/>
      <c r="K525" s="145"/>
      <c r="L525" s="227"/>
      <c r="M525" s="145"/>
      <c r="N525" s="145"/>
      <c r="O525" s="145"/>
      <c r="P525" s="227"/>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227"/>
      <c r="E526" s="145"/>
      <c r="F526" s="145"/>
      <c r="G526" s="145"/>
      <c r="H526" s="227"/>
      <c r="I526" s="145"/>
      <c r="J526" s="145"/>
      <c r="K526" s="145"/>
      <c r="L526" s="227"/>
      <c r="M526" s="145"/>
      <c r="N526" s="145"/>
      <c r="O526" s="145"/>
      <c r="P526" s="227"/>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227"/>
      <c r="E527" s="145"/>
      <c r="F527" s="145"/>
      <c r="G527" s="145"/>
      <c r="H527" s="227"/>
      <c r="I527" s="145"/>
      <c r="J527" s="145"/>
      <c r="K527" s="145"/>
      <c r="L527" s="227"/>
      <c r="M527" s="145"/>
      <c r="N527" s="145"/>
      <c r="O527" s="145"/>
      <c r="P527" s="227"/>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227"/>
      <c r="E528" s="145"/>
      <c r="F528" s="145"/>
      <c r="G528" s="145"/>
      <c r="H528" s="227"/>
      <c r="I528" s="145"/>
      <c r="J528" s="145"/>
      <c r="K528" s="145"/>
      <c r="L528" s="227"/>
      <c r="M528" s="145"/>
      <c r="N528" s="145"/>
      <c r="O528" s="145"/>
      <c r="P528" s="227"/>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227"/>
      <c r="E529" s="145"/>
      <c r="F529" s="145"/>
      <c r="G529" s="145"/>
      <c r="H529" s="227"/>
      <c r="I529" s="145"/>
      <c r="J529" s="145"/>
      <c r="K529" s="145"/>
      <c r="L529" s="227"/>
      <c r="M529" s="145"/>
      <c r="N529" s="145"/>
      <c r="O529" s="145"/>
      <c r="P529" s="227"/>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227"/>
      <c r="E530" s="145"/>
      <c r="F530" s="145"/>
      <c r="G530" s="145"/>
      <c r="H530" s="227"/>
      <c r="I530" s="145"/>
      <c r="J530" s="145"/>
      <c r="K530" s="145"/>
      <c r="L530" s="227"/>
      <c r="M530" s="145"/>
      <c r="N530" s="145"/>
      <c r="O530" s="145"/>
      <c r="P530" s="227"/>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227"/>
      <c r="E531" s="145"/>
      <c r="F531" s="145"/>
      <c r="G531" s="145"/>
      <c r="H531" s="227"/>
      <c r="I531" s="145"/>
      <c r="J531" s="145"/>
      <c r="K531" s="145"/>
      <c r="L531" s="227"/>
      <c r="M531" s="145"/>
      <c r="N531" s="145"/>
      <c r="O531" s="145"/>
      <c r="P531" s="227"/>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227"/>
      <c r="E532" s="145"/>
      <c r="F532" s="145"/>
      <c r="G532" s="145"/>
      <c r="H532" s="227"/>
      <c r="I532" s="145"/>
      <c r="J532" s="145"/>
      <c r="K532" s="145"/>
      <c r="L532" s="227"/>
      <c r="M532" s="145"/>
      <c r="N532" s="145"/>
      <c r="O532" s="145"/>
      <c r="P532" s="227"/>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227"/>
      <c r="E533" s="145"/>
      <c r="F533" s="145"/>
      <c r="G533" s="145"/>
      <c r="H533" s="227"/>
      <c r="I533" s="145"/>
      <c r="J533" s="145"/>
      <c r="K533" s="145"/>
      <c r="L533" s="227"/>
      <c r="M533" s="145"/>
      <c r="N533" s="145"/>
      <c r="O533" s="145"/>
      <c r="P533" s="227"/>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227"/>
      <c r="E534" s="145"/>
      <c r="F534" s="145"/>
      <c r="G534" s="145"/>
      <c r="H534" s="227"/>
      <c r="I534" s="145"/>
      <c r="J534" s="145"/>
      <c r="K534" s="145"/>
      <c r="L534" s="227"/>
      <c r="M534" s="145"/>
      <c r="N534" s="145"/>
      <c r="O534" s="145"/>
      <c r="P534" s="227"/>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227"/>
      <c r="E535" s="145"/>
      <c r="F535" s="145"/>
      <c r="G535" s="145"/>
      <c r="H535" s="227"/>
      <c r="I535" s="145"/>
      <c r="J535" s="145"/>
      <c r="K535" s="145"/>
      <c r="L535" s="227"/>
      <c r="M535" s="145"/>
      <c r="N535" s="145"/>
      <c r="O535" s="145"/>
      <c r="P535" s="227"/>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227"/>
      <c r="E536" s="145"/>
      <c r="F536" s="145"/>
      <c r="G536" s="145"/>
      <c r="H536" s="227"/>
      <c r="I536" s="145"/>
      <c r="J536" s="145"/>
      <c r="K536" s="145"/>
      <c r="L536" s="227"/>
      <c r="M536" s="145"/>
      <c r="N536" s="145"/>
      <c r="O536" s="145"/>
      <c r="P536" s="227"/>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227"/>
      <c r="E537" s="145"/>
      <c r="F537" s="145"/>
      <c r="G537" s="145"/>
      <c r="H537" s="227"/>
      <c r="I537" s="145"/>
      <c r="J537" s="145"/>
      <c r="K537" s="145"/>
      <c r="L537" s="227"/>
      <c r="M537" s="145"/>
      <c r="N537" s="145"/>
      <c r="O537" s="145"/>
      <c r="P537" s="227"/>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227"/>
      <c r="E538" s="145"/>
      <c r="F538" s="145"/>
      <c r="G538" s="145"/>
      <c r="H538" s="227"/>
      <c r="I538" s="145"/>
      <c r="J538" s="145"/>
      <c r="K538" s="145"/>
      <c r="L538" s="227"/>
      <c r="M538" s="145"/>
      <c r="N538" s="145"/>
      <c r="O538" s="145"/>
      <c r="P538" s="227"/>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227"/>
      <c r="E539" s="145"/>
      <c r="F539" s="145"/>
      <c r="G539" s="145"/>
      <c r="H539" s="227"/>
      <c r="I539" s="145"/>
      <c r="J539" s="145"/>
      <c r="K539" s="145"/>
      <c r="L539" s="227"/>
      <c r="M539" s="145"/>
      <c r="N539" s="145"/>
      <c r="O539" s="145"/>
      <c r="P539" s="227"/>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227"/>
      <c r="E540" s="145"/>
      <c r="F540" s="145"/>
      <c r="G540" s="145"/>
      <c r="H540" s="227"/>
      <c r="I540" s="145"/>
      <c r="J540" s="145"/>
      <c r="K540" s="145"/>
      <c r="L540" s="227"/>
      <c r="M540" s="145"/>
      <c r="N540" s="145"/>
      <c r="O540" s="145"/>
      <c r="P540" s="227"/>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227"/>
      <c r="E541" s="145"/>
      <c r="F541" s="145"/>
      <c r="G541" s="145"/>
      <c r="H541" s="227"/>
      <c r="I541" s="145"/>
      <c r="J541" s="145"/>
      <c r="K541" s="145"/>
      <c r="L541" s="227"/>
      <c r="M541" s="145"/>
      <c r="N541" s="145"/>
      <c r="O541" s="145"/>
      <c r="P541" s="227"/>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227"/>
      <c r="E542" s="145"/>
      <c r="F542" s="145"/>
      <c r="G542" s="145"/>
      <c r="H542" s="227"/>
      <c r="I542" s="145"/>
      <c r="J542" s="145"/>
      <c r="K542" s="145"/>
      <c r="L542" s="227"/>
      <c r="M542" s="145"/>
      <c r="N542" s="145"/>
      <c r="O542" s="145"/>
      <c r="P542" s="227"/>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227"/>
      <c r="E543" s="145"/>
      <c r="F543" s="145"/>
      <c r="G543" s="145"/>
      <c r="H543" s="227"/>
      <c r="I543" s="145"/>
      <c r="J543" s="145"/>
      <c r="K543" s="145"/>
      <c r="L543" s="227"/>
      <c r="M543" s="145"/>
      <c r="N543" s="145"/>
      <c r="O543" s="145"/>
      <c r="P543" s="227"/>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227"/>
      <c r="E544" s="145"/>
      <c r="F544" s="145"/>
      <c r="G544" s="145"/>
      <c r="H544" s="227"/>
      <c r="I544" s="145"/>
      <c r="J544" s="145"/>
      <c r="K544" s="145"/>
      <c r="L544" s="227"/>
      <c r="M544" s="145"/>
      <c r="N544" s="145"/>
      <c r="O544" s="145"/>
      <c r="P544" s="227"/>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227"/>
      <c r="E545" s="145"/>
      <c r="F545" s="145"/>
      <c r="G545" s="145"/>
      <c r="H545" s="227"/>
      <c r="I545" s="145"/>
      <c r="J545" s="145"/>
      <c r="K545" s="145"/>
      <c r="L545" s="227"/>
      <c r="M545" s="145"/>
      <c r="N545" s="145"/>
      <c r="O545" s="145"/>
      <c r="P545" s="227"/>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227"/>
      <c r="E546" s="145"/>
      <c r="F546" s="145"/>
      <c r="G546" s="145"/>
      <c r="H546" s="227"/>
      <c r="I546" s="145"/>
      <c r="J546" s="145"/>
      <c r="K546" s="145"/>
      <c r="L546" s="227"/>
      <c r="M546" s="145"/>
      <c r="N546" s="145"/>
      <c r="O546" s="145"/>
      <c r="P546" s="227"/>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227"/>
      <c r="E547" s="145"/>
      <c r="F547" s="145"/>
      <c r="G547" s="145"/>
      <c r="H547" s="227"/>
      <c r="I547" s="145"/>
      <c r="J547" s="145"/>
      <c r="K547" s="145"/>
      <c r="L547" s="227"/>
      <c r="M547" s="145"/>
      <c r="N547" s="145"/>
      <c r="O547" s="145"/>
      <c r="P547" s="227"/>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227"/>
      <c r="E548" s="145"/>
      <c r="F548" s="145"/>
      <c r="G548" s="145"/>
      <c r="H548" s="227"/>
      <c r="I548" s="145"/>
      <c r="J548" s="145"/>
      <c r="K548" s="145"/>
      <c r="L548" s="227"/>
      <c r="M548" s="145"/>
      <c r="N548" s="145"/>
      <c r="O548" s="145"/>
      <c r="P548" s="227"/>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227"/>
      <c r="E549" s="145"/>
      <c r="F549" s="145"/>
      <c r="G549" s="145"/>
      <c r="H549" s="227"/>
      <c r="I549" s="145"/>
      <c r="J549" s="145"/>
      <c r="K549" s="145"/>
      <c r="L549" s="227"/>
      <c r="M549" s="145"/>
      <c r="N549" s="145"/>
      <c r="O549" s="145"/>
      <c r="P549" s="227"/>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227"/>
      <c r="E550" s="145"/>
      <c r="F550" s="145"/>
      <c r="G550" s="145"/>
      <c r="H550" s="227"/>
      <c r="I550" s="145"/>
      <c r="J550" s="145"/>
      <c r="K550" s="145"/>
      <c r="L550" s="227"/>
      <c r="M550" s="145"/>
      <c r="N550" s="145"/>
      <c r="O550" s="145"/>
      <c r="P550" s="227"/>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227"/>
      <c r="E551" s="145"/>
      <c r="F551" s="145"/>
      <c r="G551" s="145"/>
      <c r="H551" s="227"/>
      <c r="I551" s="145"/>
      <c r="J551" s="145"/>
      <c r="K551" s="145"/>
      <c r="L551" s="227"/>
      <c r="M551" s="145"/>
      <c r="N551" s="145"/>
      <c r="O551" s="145"/>
      <c r="P551" s="227"/>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227"/>
      <c r="E552" s="145"/>
      <c r="F552" s="145"/>
      <c r="G552" s="145"/>
      <c r="H552" s="227"/>
      <c r="I552" s="145"/>
      <c r="J552" s="145"/>
      <c r="K552" s="145"/>
      <c r="L552" s="227"/>
      <c r="M552" s="145"/>
      <c r="N552" s="145"/>
      <c r="O552" s="145"/>
      <c r="P552" s="227"/>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227"/>
      <c r="E553" s="145"/>
      <c r="F553" s="145"/>
      <c r="G553" s="145"/>
      <c r="H553" s="227"/>
      <c r="I553" s="145"/>
      <c r="J553" s="145"/>
      <c r="K553" s="145"/>
      <c r="L553" s="227"/>
      <c r="M553" s="145"/>
      <c r="N553" s="145"/>
      <c r="O553" s="145"/>
      <c r="P553" s="227"/>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227"/>
      <c r="E554" s="145"/>
      <c r="F554" s="145"/>
      <c r="G554" s="145"/>
      <c r="H554" s="227"/>
      <c r="I554" s="145"/>
      <c r="J554" s="145"/>
      <c r="K554" s="145"/>
      <c r="L554" s="227"/>
      <c r="M554" s="145"/>
      <c r="N554" s="145"/>
      <c r="O554" s="145"/>
      <c r="P554" s="227"/>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227"/>
      <c r="E555" s="145"/>
      <c r="F555" s="145"/>
      <c r="G555" s="145"/>
      <c r="H555" s="227"/>
      <c r="I555" s="145"/>
      <c r="J555" s="145"/>
      <c r="K555" s="145"/>
      <c r="L555" s="227"/>
      <c r="M555" s="145"/>
      <c r="N555" s="145"/>
      <c r="O555" s="145"/>
      <c r="P555" s="227"/>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227"/>
      <c r="E556" s="145"/>
      <c r="F556" s="145"/>
      <c r="G556" s="145"/>
      <c r="H556" s="227"/>
      <c r="I556" s="145"/>
      <c r="J556" s="145"/>
      <c r="K556" s="145"/>
      <c r="L556" s="227"/>
      <c r="M556" s="145"/>
      <c r="N556" s="145"/>
      <c r="O556" s="145"/>
      <c r="P556" s="227"/>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227"/>
      <c r="E557" s="145"/>
      <c r="F557" s="145"/>
      <c r="G557" s="145"/>
      <c r="H557" s="227"/>
      <c r="I557" s="145"/>
      <c r="J557" s="145"/>
      <c r="K557" s="145"/>
      <c r="L557" s="227"/>
      <c r="M557" s="145"/>
      <c r="N557" s="145"/>
      <c r="O557" s="145"/>
      <c r="P557" s="227"/>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227"/>
      <c r="E558" s="145"/>
      <c r="F558" s="145"/>
      <c r="G558" s="145"/>
      <c r="H558" s="227"/>
      <c r="I558" s="145"/>
      <c r="J558" s="145"/>
      <c r="K558" s="145"/>
      <c r="L558" s="227"/>
      <c r="M558" s="145"/>
      <c r="N558" s="145"/>
      <c r="O558" s="145"/>
      <c r="P558" s="227"/>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227"/>
      <c r="E559" s="145"/>
      <c r="F559" s="145"/>
      <c r="G559" s="145"/>
      <c r="H559" s="227"/>
      <c r="I559" s="145"/>
      <c r="J559" s="145"/>
      <c r="K559" s="145"/>
      <c r="L559" s="227"/>
      <c r="M559" s="145"/>
      <c r="N559" s="145"/>
      <c r="O559" s="145"/>
      <c r="P559" s="227"/>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227"/>
      <c r="E560" s="145"/>
      <c r="F560" s="145"/>
      <c r="G560" s="145"/>
      <c r="H560" s="227"/>
      <c r="I560" s="145"/>
      <c r="J560" s="145"/>
      <c r="K560" s="145"/>
      <c r="L560" s="227"/>
      <c r="M560" s="145"/>
      <c r="N560" s="145"/>
      <c r="O560" s="145"/>
      <c r="P560" s="227"/>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227"/>
      <c r="E561" s="145"/>
      <c r="F561" s="145"/>
      <c r="G561" s="145"/>
      <c r="H561" s="227"/>
      <c r="I561" s="145"/>
      <c r="J561" s="145"/>
      <c r="K561" s="145"/>
      <c r="L561" s="227"/>
      <c r="M561" s="145"/>
      <c r="N561" s="145"/>
      <c r="O561" s="145"/>
      <c r="P561" s="227"/>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227"/>
      <c r="E562" s="145"/>
      <c r="F562" s="145"/>
      <c r="G562" s="145"/>
      <c r="H562" s="227"/>
      <c r="I562" s="145"/>
      <c r="J562" s="145"/>
      <c r="K562" s="145"/>
      <c r="L562" s="227"/>
      <c r="M562" s="145"/>
      <c r="N562" s="145"/>
      <c r="O562" s="145"/>
      <c r="P562" s="227"/>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227"/>
      <c r="E563" s="145"/>
      <c r="F563" s="145"/>
      <c r="G563" s="145"/>
      <c r="H563" s="227"/>
      <c r="I563" s="145"/>
      <c r="J563" s="145"/>
      <c r="K563" s="145"/>
      <c r="L563" s="227"/>
      <c r="M563" s="145"/>
      <c r="N563" s="145"/>
      <c r="O563" s="145"/>
      <c r="P563" s="227"/>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227"/>
      <c r="E564" s="145"/>
      <c r="F564" s="145"/>
      <c r="G564" s="145"/>
      <c r="H564" s="227"/>
      <c r="I564" s="145"/>
      <c r="J564" s="145"/>
      <c r="K564" s="145"/>
      <c r="L564" s="227"/>
      <c r="M564" s="145"/>
      <c r="N564" s="145"/>
      <c r="O564" s="145"/>
      <c r="P564" s="227"/>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227"/>
      <c r="E565" s="145"/>
      <c r="F565" s="145"/>
      <c r="G565" s="145"/>
      <c r="H565" s="227"/>
      <c r="I565" s="145"/>
      <c r="J565" s="145"/>
      <c r="K565" s="145"/>
      <c r="L565" s="227"/>
      <c r="M565" s="145"/>
      <c r="N565" s="145"/>
      <c r="O565" s="145"/>
      <c r="P565" s="227"/>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227"/>
      <c r="E566" s="145"/>
      <c r="F566" s="145"/>
      <c r="G566" s="145"/>
      <c r="H566" s="227"/>
      <c r="I566" s="145"/>
      <c r="J566" s="145"/>
      <c r="K566" s="145"/>
      <c r="L566" s="227"/>
      <c r="M566" s="145"/>
      <c r="N566" s="145"/>
      <c r="O566" s="145"/>
      <c r="P566" s="227"/>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227"/>
      <c r="E567" s="145"/>
      <c r="F567" s="145"/>
      <c r="G567" s="145"/>
      <c r="H567" s="227"/>
      <c r="I567" s="145"/>
      <c r="J567" s="145"/>
      <c r="K567" s="145"/>
      <c r="L567" s="227"/>
      <c r="M567" s="145"/>
      <c r="N567" s="145"/>
      <c r="O567" s="145"/>
      <c r="P567" s="227"/>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227"/>
      <c r="E568" s="145"/>
      <c r="F568" s="145"/>
      <c r="G568" s="145"/>
      <c r="H568" s="227"/>
      <c r="I568" s="145"/>
      <c r="J568" s="145"/>
      <c r="K568" s="145"/>
      <c r="L568" s="227"/>
      <c r="M568" s="145"/>
      <c r="N568" s="145"/>
      <c r="O568" s="145"/>
      <c r="P568" s="227"/>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227"/>
      <c r="E569" s="145"/>
      <c r="F569" s="145"/>
      <c r="G569" s="145"/>
      <c r="H569" s="227"/>
      <c r="I569" s="145"/>
      <c r="J569" s="145"/>
      <c r="K569" s="145"/>
      <c r="L569" s="227"/>
      <c r="M569" s="145"/>
      <c r="N569" s="145"/>
      <c r="O569" s="145"/>
      <c r="P569" s="227"/>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227"/>
      <c r="E570" s="145"/>
      <c r="F570" s="145"/>
      <c r="G570" s="145"/>
      <c r="H570" s="227"/>
      <c r="I570" s="145"/>
      <c r="J570" s="145"/>
      <c r="K570" s="145"/>
      <c r="L570" s="227"/>
      <c r="M570" s="145"/>
      <c r="N570" s="145"/>
      <c r="O570" s="145"/>
      <c r="P570" s="227"/>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227"/>
      <c r="E571" s="145"/>
      <c r="F571" s="145"/>
      <c r="G571" s="145"/>
      <c r="H571" s="227"/>
      <c r="I571" s="145"/>
      <c r="J571" s="145"/>
      <c r="K571" s="145"/>
      <c r="L571" s="227"/>
      <c r="M571" s="145"/>
      <c r="N571" s="145"/>
      <c r="O571" s="145"/>
      <c r="P571" s="227"/>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227"/>
      <c r="E572" s="145"/>
      <c r="F572" s="145"/>
      <c r="G572" s="145"/>
      <c r="H572" s="227"/>
      <c r="I572" s="145"/>
      <c r="J572" s="145"/>
      <c r="K572" s="145"/>
      <c r="L572" s="227"/>
      <c r="M572" s="145"/>
      <c r="N572" s="145"/>
      <c r="O572" s="145"/>
      <c r="P572" s="227"/>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227"/>
      <c r="E573" s="145"/>
      <c r="F573" s="145"/>
      <c r="G573" s="145"/>
      <c r="H573" s="227"/>
      <c r="I573" s="145"/>
      <c r="J573" s="145"/>
      <c r="K573" s="145"/>
      <c r="L573" s="227"/>
      <c r="M573" s="145"/>
      <c r="N573" s="145"/>
      <c r="O573" s="145"/>
      <c r="P573" s="227"/>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227"/>
      <c r="E574" s="145"/>
      <c r="F574" s="145"/>
      <c r="G574" s="145"/>
      <c r="H574" s="227"/>
      <c r="I574" s="145"/>
      <c r="J574" s="145"/>
      <c r="K574" s="145"/>
      <c r="L574" s="227"/>
      <c r="M574" s="145"/>
      <c r="N574" s="145"/>
      <c r="O574" s="145"/>
      <c r="P574" s="227"/>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227"/>
      <c r="E575" s="145"/>
      <c r="F575" s="145"/>
      <c r="G575" s="145"/>
      <c r="H575" s="227"/>
      <c r="I575" s="145"/>
      <c r="J575" s="145"/>
      <c r="K575" s="145"/>
      <c r="L575" s="227"/>
      <c r="M575" s="145"/>
      <c r="N575" s="145"/>
      <c r="O575" s="145"/>
      <c r="P575" s="227"/>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227"/>
      <c r="E576" s="145"/>
      <c r="F576" s="145"/>
      <c r="G576" s="145"/>
      <c r="H576" s="227"/>
      <c r="I576" s="145"/>
      <c r="J576" s="145"/>
      <c r="K576" s="145"/>
      <c r="L576" s="227"/>
      <c r="M576" s="145"/>
      <c r="N576" s="145"/>
      <c r="O576" s="145"/>
      <c r="P576" s="227"/>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227"/>
      <c r="E577" s="145"/>
      <c r="F577" s="145"/>
      <c r="G577" s="145"/>
      <c r="H577" s="227"/>
      <c r="I577" s="145"/>
      <c r="J577" s="145"/>
      <c r="K577" s="145"/>
      <c r="L577" s="227"/>
      <c r="M577" s="145"/>
      <c r="N577" s="145"/>
      <c r="O577" s="145"/>
      <c r="P577" s="227"/>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227"/>
      <c r="E578" s="145"/>
      <c r="F578" s="145"/>
      <c r="G578" s="145"/>
      <c r="H578" s="227"/>
      <c r="I578" s="145"/>
      <c r="J578" s="145"/>
      <c r="K578" s="145"/>
      <c r="L578" s="227"/>
      <c r="M578" s="145"/>
      <c r="N578" s="145"/>
      <c r="O578" s="145"/>
      <c r="P578" s="227"/>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227"/>
      <c r="E579" s="145"/>
      <c r="F579" s="145"/>
      <c r="G579" s="145"/>
      <c r="H579" s="227"/>
      <c r="I579" s="145"/>
      <c r="J579" s="145"/>
      <c r="K579" s="145"/>
      <c r="L579" s="227"/>
      <c r="M579" s="145"/>
      <c r="N579" s="145"/>
      <c r="O579" s="145"/>
      <c r="P579" s="227"/>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227"/>
      <c r="E580" s="145"/>
      <c r="F580" s="145"/>
      <c r="G580" s="145"/>
      <c r="H580" s="227"/>
      <c r="I580" s="145"/>
      <c r="J580" s="145"/>
      <c r="K580" s="145"/>
      <c r="L580" s="227"/>
      <c r="M580" s="145"/>
      <c r="N580" s="145"/>
      <c r="O580" s="145"/>
      <c r="P580" s="227"/>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227"/>
      <c r="E581" s="145"/>
      <c r="F581" s="145"/>
      <c r="G581" s="145"/>
      <c r="H581" s="227"/>
      <c r="I581" s="145"/>
      <c r="J581" s="145"/>
      <c r="K581" s="145"/>
      <c r="L581" s="227"/>
      <c r="M581" s="145"/>
      <c r="N581" s="145"/>
      <c r="O581" s="145"/>
      <c r="P581" s="227"/>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227"/>
      <c r="E582" s="145"/>
      <c r="F582" s="145"/>
      <c r="G582" s="145"/>
      <c r="H582" s="227"/>
      <c r="I582" s="145"/>
      <c r="J582" s="145"/>
      <c r="K582" s="145"/>
      <c r="L582" s="227"/>
      <c r="M582" s="145"/>
      <c r="N582" s="145"/>
      <c r="O582" s="145"/>
      <c r="P582" s="227"/>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227"/>
      <c r="E583" s="145"/>
      <c r="F583" s="145"/>
      <c r="G583" s="145"/>
      <c r="H583" s="227"/>
      <c r="I583" s="145"/>
      <c r="J583" s="145"/>
      <c r="K583" s="145"/>
      <c r="L583" s="227"/>
      <c r="M583" s="145"/>
      <c r="N583" s="145"/>
      <c r="O583" s="145"/>
      <c r="P583" s="227"/>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227"/>
      <c r="E584" s="145"/>
      <c r="F584" s="145"/>
      <c r="G584" s="145"/>
      <c r="H584" s="227"/>
      <c r="I584" s="145"/>
      <c r="J584" s="145"/>
      <c r="K584" s="145"/>
      <c r="L584" s="227"/>
      <c r="M584" s="145"/>
      <c r="N584" s="145"/>
      <c r="O584" s="145"/>
      <c r="P584" s="227"/>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227"/>
      <c r="E585" s="145"/>
      <c r="F585" s="145"/>
      <c r="G585" s="145"/>
      <c r="H585" s="227"/>
      <c r="I585" s="145"/>
      <c r="J585" s="145"/>
      <c r="K585" s="145"/>
      <c r="L585" s="227"/>
      <c r="M585" s="145"/>
      <c r="N585" s="145"/>
      <c r="O585" s="145"/>
      <c r="P585" s="227"/>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227"/>
      <c r="E586" s="145"/>
      <c r="F586" s="145"/>
      <c r="G586" s="145"/>
      <c r="H586" s="227"/>
      <c r="I586" s="145"/>
      <c r="J586" s="145"/>
      <c r="K586" s="145"/>
      <c r="L586" s="227"/>
      <c r="M586" s="145"/>
      <c r="N586" s="145"/>
      <c r="O586" s="145"/>
      <c r="P586" s="227"/>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227"/>
      <c r="E587" s="145"/>
      <c r="F587" s="145"/>
      <c r="G587" s="145"/>
      <c r="H587" s="227"/>
      <c r="I587" s="145"/>
      <c r="J587" s="145"/>
      <c r="K587" s="145"/>
      <c r="L587" s="227"/>
      <c r="M587" s="145"/>
      <c r="N587" s="145"/>
      <c r="O587" s="145"/>
      <c r="P587" s="227"/>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227"/>
      <c r="E588" s="145"/>
      <c r="F588" s="145"/>
      <c r="G588" s="145"/>
      <c r="H588" s="227"/>
      <c r="I588" s="145"/>
      <c r="J588" s="145"/>
      <c r="K588" s="145"/>
      <c r="L588" s="227"/>
      <c r="M588" s="145"/>
      <c r="N588" s="145"/>
      <c r="O588" s="145"/>
      <c r="P588" s="227"/>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227"/>
      <c r="E589" s="145"/>
      <c r="F589" s="145"/>
      <c r="G589" s="145"/>
      <c r="H589" s="227"/>
      <c r="I589" s="145"/>
      <c r="J589" s="145"/>
      <c r="K589" s="145"/>
      <c r="L589" s="227"/>
      <c r="M589" s="145"/>
      <c r="N589" s="145"/>
      <c r="O589" s="145"/>
      <c r="P589" s="227"/>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227"/>
      <c r="E590" s="145"/>
      <c r="F590" s="145"/>
      <c r="G590" s="145"/>
      <c r="H590" s="227"/>
      <c r="I590" s="145"/>
      <c r="J590" s="145"/>
      <c r="K590" s="145"/>
      <c r="L590" s="227"/>
      <c r="M590" s="145"/>
      <c r="N590" s="145"/>
      <c r="O590" s="145"/>
      <c r="P590" s="227"/>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227"/>
      <c r="E591" s="145"/>
      <c r="F591" s="145"/>
      <c r="G591" s="145"/>
      <c r="H591" s="227"/>
      <c r="I591" s="145"/>
      <c r="J591" s="145"/>
      <c r="K591" s="145"/>
      <c r="L591" s="227"/>
      <c r="M591" s="145"/>
      <c r="N591" s="145"/>
      <c r="O591" s="145"/>
      <c r="P591" s="227"/>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227"/>
      <c r="E592" s="145"/>
      <c r="F592" s="145"/>
      <c r="G592" s="145"/>
      <c r="H592" s="227"/>
      <c r="I592" s="145"/>
      <c r="J592" s="145"/>
      <c r="K592" s="145"/>
      <c r="L592" s="227"/>
      <c r="M592" s="145"/>
      <c r="N592" s="145"/>
      <c r="O592" s="145"/>
      <c r="P592" s="227"/>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227"/>
      <c r="E593" s="145"/>
      <c r="F593" s="145"/>
      <c r="G593" s="145"/>
      <c r="H593" s="227"/>
      <c r="I593" s="145"/>
      <c r="J593" s="145"/>
      <c r="K593" s="145"/>
      <c r="L593" s="227"/>
      <c r="M593" s="145"/>
      <c r="N593" s="145"/>
      <c r="O593" s="145"/>
      <c r="P593" s="227"/>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227"/>
      <c r="E594" s="145"/>
      <c r="F594" s="145"/>
      <c r="G594" s="145"/>
      <c r="H594" s="227"/>
      <c r="I594" s="145"/>
      <c r="J594" s="145"/>
      <c r="K594" s="145"/>
      <c r="L594" s="227"/>
      <c r="M594" s="145"/>
      <c r="N594" s="145"/>
      <c r="O594" s="145"/>
      <c r="P594" s="227"/>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227"/>
      <c r="E595" s="145"/>
      <c r="F595" s="145"/>
      <c r="G595" s="145"/>
      <c r="H595" s="227"/>
      <c r="I595" s="145"/>
      <c r="J595" s="145"/>
      <c r="K595" s="145"/>
      <c r="L595" s="227"/>
      <c r="M595" s="145"/>
      <c r="N595" s="145"/>
      <c r="O595" s="145"/>
      <c r="P595" s="227"/>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227"/>
      <c r="E596" s="145"/>
      <c r="F596" s="145"/>
      <c r="G596" s="145"/>
      <c r="H596" s="227"/>
      <c r="I596" s="145"/>
      <c r="J596" s="145"/>
      <c r="K596" s="145"/>
      <c r="L596" s="227"/>
      <c r="M596" s="145"/>
      <c r="N596" s="145"/>
      <c r="O596" s="145"/>
      <c r="P596" s="227"/>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227"/>
      <c r="E597" s="145"/>
      <c r="F597" s="145"/>
      <c r="G597" s="145"/>
      <c r="H597" s="227"/>
      <c r="I597" s="145"/>
      <c r="J597" s="145"/>
      <c r="K597" s="145"/>
      <c r="L597" s="227"/>
      <c r="M597" s="145"/>
      <c r="N597" s="145"/>
      <c r="O597" s="145"/>
      <c r="P597" s="227"/>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227"/>
      <c r="E598" s="145"/>
      <c r="F598" s="145"/>
      <c r="G598" s="145"/>
      <c r="H598" s="227"/>
      <c r="I598" s="145"/>
      <c r="J598" s="145"/>
      <c r="K598" s="145"/>
      <c r="L598" s="227"/>
      <c r="M598" s="145"/>
      <c r="N598" s="145"/>
      <c r="O598" s="145"/>
      <c r="P598" s="227"/>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227"/>
      <c r="E599" s="145"/>
      <c r="F599" s="145"/>
      <c r="G599" s="145"/>
      <c r="H599" s="227"/>
      <c r="I599" s="145"/>
      <c r="J599" s="145"/>
      <c r="K599" s="145"/>
      <c r="L599" s="227"/>
      <c r="M599" s="145"/>
      <c r="N599" s="145"/>
      <c r="O599" s="145"/>
      <c r="P599" s="227"/>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227"/>
      <c r="E600" s="145"/>
      <c r="F600" s="145"/>
      <c r="G600" s="145"/>
      <c r="H600" s="227"/>
      <c r="I600" s="145"/>
      <c r="J600" s="145"/>
      <c r="K600" s="145"/>
      <c r="L600" s="227"/>
      <c r="M600" s="145"/>
      <c r="N600" s="145"/>
      <c r="O600" s="145"/>
      <c r="P600" s="227"/>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227"/>
      <c r="E601" s="145"/>
      <c r="F601" s="145"/>
      <c r="G601" s="145"/>
      <c r="H601" s="227"/>
      <c r="I601" s="145"/>
      <c r="J601" s="145"/>
      <c r="K601" s="145"/>
      <c r="L601" s="227"/>
      <c r="M601" s="145"/>
      <c r="N601" s="145"/>
      <c r="O601" s="145"/>
      <c r="P601" s="227"/>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227"/>
      <c r="E602" s="145"/>
      <c r="F602" s="145"/>
      <c r="G602" s="145"/>
      <c r="H602" s="227"/>
      <c r="I602" s="145"/>
      <c r="J602" s="145"/>
      <c r="K602" s="145"/>
      <c r="L602" s="227"/>
      <c r="M602" s="145"/>
      <c r="N602" s="145"/>
      <c r="O602" s="145"/>
      <c r="P602" s="227"/>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227"/>
      <c r="E603" s="145"/>
      <c r="F603" s="145"/>
      <c r="G603" s="145"/>
      <c r="H603" s="227"/>
      <c r="I603" s="145"/>
      <c r="J603" s="145"/>
      <c r="K603" s="145"/>
      <c r="L603" s="227"/>
      <c r="M603" s="145"/>
      <c r="N603" s="145"/>
      <c r="O603" s="145"/>
      <c r="P603" s="227"/>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227"/>
      <c r="E604" s="145"/>
      <c r="F604" s="145"/>
      <c r="G604" s="145"/>
      <c r="H604" s="227"/>
      <c r="I604" s="145"/>
      <c r="J604" s="145"/>
      <c r="K604" s="145"/>
      <c r="L604" s="227"/>
      <c r="M604" s="145"/>
      <c r="N604" s="145"/>
      <c r="O604" s="145"/>
      <c r="P604" s="227"/>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227"/>
      <c r="E605" s="145"/>
      <c r="F605" s="145"/>
      <c r="G605" s="145"/>
      <c r="H605" s="227"/>
      <c r="I605" s="145"/>
      <c r="J605" s="145"/>
      <c r="K605" s="145"/>
      <c r="L605" s="227"/>
      <c r="M605" s="145"/>
      <c r="N605" s="145"/>
      <c r="O605" s="145"/>
      <c r="P605" s="227"/>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227"/>
      <c r="E606" s="145"/>
      <c r="F606" s="145"/>
      <c r="G606" s="145"/>
      <c r="H606" s="227"/>
      <c r="I606" s="145"/>
      <c r="J606" s="145"/>
      <c r="K606" s="145"/>
      <c r="L606" s="227"/>
      <c r="M606" s="145"/>
      <c r="N606" s="145"/>
      <c r="O606" s="145"/>
      <c r="P606" s="227"/>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227"/>
      <c r="E607" s="145"/>
      <c r="F607" s="145"/>
      <c r="G607" s="145"/>
      <c r="H607" s="227"/>
      <c r="I607" s="145"/>
      <c r="J607" s="145"/>
      <c r="K607" s="145"/>
      <c r="L607" s="227"/>
      <c r="M607" s="145"/>
      <c r="N607" s="145"/>
      <c r="O607" s="145"/>
      <c r="P607" s="227"/>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227"/>
      <c r="E608" s="145"/>
      <c r="F608" s="145"/>
      <c r="G608" s="145"/>
      <c r="H608" s="227"/>
      <c r="I608" s="145"/>
      <c r="J608" s="145"/>
      <c r="K608" s="145"/>
      <c r="L608" s="227"/>
      <c r="M608" s="145"/>
      <c r="N608" s="145"/>
      <c r="O608" s="145"/>
      <c r="P608" s="227"/>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227"/>
      <c r="E609" s="145"/>
      <c r="F609" s="145"/>
      <c r="G609" s="145"/>
      <c r="H609" s="227"/>
      <c r="I609" s="145"/>
      <c r="J609" s="145"/>
      <c r="K609" s="145"/>
      <c r="L609" s="227"/>
      <c r="M609" s="145"/>
      <c r="N609" s="145"/>
      <c r="O609" s="145"/>
      <c r="P609" s="227"/>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227"/>
      <c r="E610" s="145"/>
      <c r="F610" s="145"/>
      <c r="G610" s="145"/>
      <c r="H610" s="227"/>
      <c r="I610" s="145"/>
      <c r="J610" s="145"/>
      <c r="K610" s="145"/>
      <c r="L610" s="227"/>
      <c r="M610" s="145"/>
      <c r="N610" s="145"/>
      <c r="O610" s="145"/>
      <c r="P610" s="227"/>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227"/>
      <c r="E611" s="145"/>
      <c r="F611" s="145"/>
      <c r="G611" s="145"/>
      <c r="H611" s="227"/>
      <c r="I611" s="145"/>
      <c r="J611" s="145"/>
      <c r="K611" s="145"/>
      <c r="L611" s="227"/>
      <c r="M611" s="145"/>
      <c r="N611" s="145"/>
      <c r="O611" s="145"/>
      <c r="P611" s="227"/>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227"/>
      <c r="E612" s="145"/>
      <c r="F612" s="145"/>
      <c r="G612" s="145"/>
      <c r="H612" s="227"/>
      <c r="I612" s="145"/>
      <c r="J612" s="145"/>
      <c r="K612" s="145"/>
      <c r="L612" s="227"/>
      <c r="M612" s="145"/>
      <c r="N612" s="145"/>
      <c r="O612" s="145"/>
      <c r="P612" s="227"/>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227"/>
      <c r="E613" s="145"/>
      <c r="F613" s="145"/>
      <c r="G613" s="145"/>
      <c r="H613" s="227"/>
      <c r="I613" s="145"/>
      <c r="J613" s="145"/>
      <c r="K613" s="145"/>
      <c r="L613" s="227"/>
      <c r="M613" s="145"/>
      <c r="N613" s="145"/>
      <c r="O613" s="145"/>
      <c r="P613" s="227"/>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227"/>
      <c r="E614" s="145"/>
      <c r="F614" s="145"/>
      <c r="G614" s="145"/>
      <c r="H614" s="227"/>
      <c r="I614" s="145"/>
      <c r="J614" s="145"/>
      <c r="K614" s="145"/>
      <c r="L614" s="227"/>
      <c r="M614" s="145"/>
      <c r="N614" s="145"/>
      <c r="O614" s="145"/>
      <c r="P614" s="227"/>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227"/>
      <c r="E615" s="145"/>
      <c r="F615" s="145"/>
      <c r="G615" s="145"/>
      <c r="H615" s="227"/>
      <c r="I615" s="145"/>
      <c r="J615" s="145"/>
      <c r="K615" s="145"/>
      <c r="L615" s="227"/>
      <c r="M615" s="145"/>
      <c r="N615" s="145"/>
      <c r="O615" s="145"/>
      <c r="P615" s="227"/>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227"/>
      <c r="E616" s="145"/>
      <c r="F616" s="145"/>
      <c r="G616" s="145"/>
      <c r="H616" s="227"/>
      <c r="I616" s="145"/>
      <c r="J616" s="145"/>
      <c r="K616" s="145"/>
      <c r="L616" s="227"/>
      <c r="M616" s="145"/>
      <c r="N616" s="145"/>
      <c r="O616" s="145"/>
      <c r="P616" s="227"/>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227"/>
      <c r="E617" s="145"/>
      <c r="F617" s="145"/>
      <c r="G617" s="145"/>
      <c r="H617" s="227"/>
      <c r="I617" s="145"/>
      <c r="J617" s="145"/>
      <c r="K617" s="145"/>
      <c r="L617" s="227"/>
      <c r="M617" s="145"/>
      <c r="N617" s="145"/>
      <c r="O617" s="145"/>
      <c r="P617" s="227"/>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227"/>
      <c r="E618" s="145"/>
      <c r="F618" s="145"/>
      <c r="G618" s="145"/>
      <c r="H618" s="227"/>
      <c r="I618" s="145"/>
      <c r="J618" s="145"/>
      <c r="K618" s="145"/>
      <c r="L618" s="227"/>
      <c r="M618" s="145"/>
      <c r="N618" s="145"/>
      <c r="O618" s="145"/>
      <c r="P618" s="227"/>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227"/>
      <c r="E619" s="145"/>
      <c r="F619" s="145"/>
      <c r="G619" s="145"/>
      <c r="H619" s="227"/>
      <c r="I619" s="145"/>
      <c r="J619" s="145"/>
      <c r="K619" s="145"/>
      <c r="L619" s="227"/>
      <c r="M619" s="145"/>
      <c r="N619" s="145"/>
      <c r="O619" s="145"/>
      <c r="P619" s="227"/>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227"/>
      <c r="E620" s="145"/>
      <c r="F620" s="145"/>
      <c r="G620" s="145"/>
      <c r="H620" s="227"/>
      <c r="I620" s="145"/>
      <c r="J620" s="145"/>
      <c r="K620" s="145"/>
      <c r="L620" s="227"/>
      <c r="M620" s="145"/>
      <c r="N620" s="145"/>
      <c r="O620" s="145"/>
      <c r="P620" s="227"/>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227"/>
      <c r="E621" s="145"/>
      <c r="F621" s="145"/>
      <c r="G621" s="145"/>
      <c r="H621" s="227"/>
      <c r="I621" s="145"/>
      <c r="J621" s="145"/>
      <c r="K621" s="145"/>
      <c r="L621" s="227"/>
      <c r="M621" s="145"/>
      <c r="N621" s="145"/>
      <c r="O621" s="145"/>
      <c r="P621" s="227"/>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227"/>
      <c r="E622" s="145"/>
      <c r="F622" s="145"/>
      <c r="G622" s="145"/>
      <c r="H622" s="227"/>
      <c r="I622" s="145"/>
      <c r="J622" s="145"/>
      <c r="K622" s="145"/>
      <c r="L622" s="227"/>
      <c r="M622" s="145"/>
      <c r="N622" s="145"/>
      <c r="O622" s="145"/>
      <c r="P622" s="227"/>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227"/>
      <c r="E623" s="145"/>
      <c r="F623" s="145"/>
      <c r="G623" s="145"/>
      <c r="H623" s="227"/>
      <c r="I623" s="145"/>
      <c r="J623" s="145"/>
      <c r="K623" s="145"/>
      <c r="L623" s="227"/>
      <c r="M623" s="145"/>
      <c r="N623" s="145"/>
      <c r="O623" s="145"/>
      <c r="P623" s="227"/>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227"/>
      <c r="E624" s="145"/>
      <c r="F624" s="145"/>
      <c r="G624" s="145"/>
      <c r="H624" s="227"/>
      <c r="I624" s="145"/>
      <c r="J624" s="145"/>
      <c r="K624" s="145"/>
      <c r="L624" s="227"/>
      <c r="M624" s="145"/>
      <c r="N624" s="145"/>
      <c r="O624" s="145"/>
      <c r="P624" s="227"/>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227"/>
      <c r="E625" s="145"/>
      <c r="F625" s="145"/>
      <c r="G625" s="145"/>
      <c r="H625" s="227"/>
      <c r="I625" s="145"/>
      <c r="J625" s="145"/>
      <c r="K625" s="145"/>
      <c r="L625" s="227"/>
      <c r="M625" s="145"/>
      <c r="N625" s="145"/>
      <c r="O625" s="145"/>
      <c r="P625" s="227"/>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227"/>
      <c r="E626" s="145"/>
      <c r="F626" s="145"/>
      <c r="G626" s="145"/>
      <c r="H626" s="227"/>
      <c r="I626" s="145"/>
      <c r="J626" s="145"/>
      <c r="K626" s="145"/>
      <c r="L626" s="227"/>
      <c r="M626" s="145"/>
      <c r="N626" s="145"/>
      <c r="O626" s="145"/>
      <c r="P626" s="227"/>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227"/>
      <c r="E627" s="145"/>
      <c r="F627" s="145"/>
      <c r="G627" s="145"/>
      <c r="H627" s="227"/>
      <c r="I627" s="145"/>
      <c r="J627" s="145"/>
      <c r="K627" s="145"/>
      <c r="L627" s="227"/>
      <c r="M627" s="145"/>
      <c r="N627" s="145"/>
      <c r="O627" s="145"/>
      <c r="P627" s="227"/>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227"/>
      <c r="E628" s="145"/>
      <c r="F628" s="145"/>
      <c r="G628" s="145"/>
      <c r="H628" s="227"/>
      <c r="I628" s="145"/>
      <c r="J628" s="145"/>
      <c r="K628" s="145"/>
      <c r="L628" s="227"/>
      <c r="M628" s="145"/>
      <c r="N628" s="145"/>
      <c r="O628" s="145"/>
      <c r="P628" s="227"/>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227"/>
      <c r="E629" s="145"/>
      <c r="F629" s="145"/>
      <c r="G629" s="145"/>
      <c r="H629" s="227"/>
      <c r="I629" s="145"/>
      <c r="J629" s="145"/>
      <c r="K629" s="145"/>
      <c r="L629" s="227"/>
      <c r="M629" s="145"/>
      <c r="N629" s="145"/>
      <c r="O629" s="145"/>
      <c r="P629" s="227"/>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227"/>
      <c r="E630" s="145"/>
      <c r="F630" s="145"/>
      <c r="G630" s="145"/>
      <c r="H630" s="227"/>
      <c r="I630" s="145"/>
      <c r="J630" s="145"/>
      <c r="K630" s="145"/>
      <c r="L630" s="227"/>
      <c r="M630" s="145"/>
      <c r="N630" s="145"/>
      <c r="O630" s="145"/>
      <c r="P630" s="227"/>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227"/>
      <c r="E631" s="145"/>
      <c r="F631" s="145"/>
      <c r="G631" s="145"/>
      <c r="H631" s="227"/>
      <c r="I631" s="145"/>
      <c r="J631" s="145"/>
      <c r="K631" s="145"/>
      <c r="L631" s="227"/>
      <c r="M631" s="145"/>
      <c r="N631" s="145"/>
      <c r="O631" s="145"/>
      <c r="P631" s="227"/>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227"/>
      <c r="E632" s="145"/>
      <c r="F632" s="145"/>
      <c r="G632" s="145"/>
      <c r="H632" s="227"/>
      <c r="I632" s="145"/>
      <c r="J632" s="145"/>
      <c r="K632" s="145"/>
      <c r="L632" s="227"/>
      <c r="M632" s="145"/>
      <c r="N632" s="145"/>
      <c r="O632" s="145"/>
      <c r="P632" s="227"/>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227"/>
      <c r="E633" s="145"/>
      <c r="F633" s="145"/>
      <c r="G633" s="145"/>
      <c r="H633" s="227"/>
      <c r="I633" s="145"/>
      <c r="J633" s="145"/>
      <c r="K633" s="145"/>
      <c r="L633" s="227"/>
      <c r="M633" s="145"/>
      <c r="N633" s="145"/>
      <c r="O633" s="145"/>
      <c r="P633" s="227"/>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227"/>
      <c r="E634" s="145"/>
      <c r="F634" s="145"/>
      <c r="G634" s="145"/>
      <c r="H634" s="227"/>
      <c r="I634" s="145"/>
      <c r="J634" s="145"/>
      <c r="K634" s="145"/>
      <c r="L634" s="227"/>
      <c r="M634" s="145"/>
      <c r="N634" s="145"/>
      <c r="O634" s="145"/>
      <c r="P634" s="227"/>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227"/>
      <c r="E635" s="145"/>
      <c r="F635" s="145"/>
      <c r="G635" s="145"/>
      <c r="H635" s="227"/>
      <c r="I635" s="145"/>
      <c r="J635" s="145"/>
      <c r="K635" s="145"/>
      <c r="L635" s="227"/>
      <c r="M635" s="145"/>
      <c r="N635" s="145"/>
      <c r="O635" s="145"/>
      <c r="P635" s="227"/>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227"/>
      <c r="E636" s="145"/>
      <c r="F636" s="145"/>
      <c r="G636" s="145"/>
      <c r="H636" s="227"/>
      <c r="I636" s="145"/>
      <c r="J636" s="145"/>
      <c r="K636" s="145"/>
      <c r="L636" s="227"/>
      <c r="M636" s="145"/>
      <c r="N636" s="145"/>
      <c r="O636" s="145"/>
      <c r="P636" s="227"/>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227"/>
      <c r="E637" s="145"/>
      <c r="F637" s="145"/>
      <c r="G637" s="145"/>
      <c r="H637" s="227"/>
      <c r="I637" s="145"/>
      <c r="J637" s="145"/>
      <c r="K637" s="145"/>
      <c r="L637" s="227"/>
      <c r="M637" s="145"/>
      <c r="N637" s="145"/>
      <c r="O637" s="145"/>
      <c r="P637" s="227"/>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227"/>
      <c r="E638" s="145"/>
      <c r="F638" s="145"/>
      <c r="G638" s="145"/>
      <c r="H638" s="227"/>
      <c r="I638" s="145"/>
      <c r="J638" s="145"/>
      <c r="K638" s="145"/>
      <c r="L638" s="227"/>
      <c r="M638" s="145"/>
      <c r="N638" s="145"/>
      <c r="O638" s="145"/>
      <c r="P638" s="227"/>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227"/>
      <c r="E639" s="145"/>
      <c r="F639" s="145"/>
      <c r="G639" s="145"/>
      <c r="H639" s="227"/>
      <c r="I639" s="145"/>
      <c r="J639" s="145"/>
      <c r="K639" s="145"/>
      <c r="L639" s="227"/>
      <c r="M639" s="145"/>
      <c r="N639" s="145"/>
      <c r="O639" s="145"/>
      <c r="P639" s="227"/>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227"/>
      <c r="E640" s="145"/>
      <c r="F640" s="145"/>
      <c r="G640" s="145"/>
      <c r="H640" s="227"/>
      <c r="I640" s="145"/>
      <c r="J640" s="145"/>
      <c r="K640" s="145"/>
      <c r="L640" s="227"/>
      <c r="M640" s="145"/>
      <c r="N640" s="145"/>
      <c r="O640" s="145"/>
      <c r="P640" s="227"/>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227"/>
      <c r="E641" s="145"/>
      <c r="F641" s="145"/>
      <c r="G641" s="145"/>
      <c r="H641" s="227"/>
      <c r="I641" s="145"/>
      <c r="J641" s="145"/>
      <c r="K641" s="145"/>
      <c r="L641" s="227"/>
      <c r="M641" s="145"/>
      <c r="N641" s="145"/>
      <c r="O641" s="145"/>
      <c r="P641" s="227"/>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227"/>
      <c r="E642" s="145"/>
      <c r="F642" s="145"/>
      <c r="G642" s="145"/>
      <c r="H642" s="227"/>
      <c r="I642" s="145"/>
      <c r="J642" s="145"/>
      <c r="K642" s="145"/>
      <c r="L642" s="227"/>
      <c r="M642" s="145"/>
      <c r="N642" s="145"/>
      <c r="O642" s="145"/>
      <c r="P642" s="227"/>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227"/>
      <c r="E643" s="145"/>
      <c r="F643" s="145"/>
      <c r="G643" s="145"/>
      <c r="H643" s="227"/>
      <c r="I643" s="145"/>
      <c r="J643" s="145"/>
      <c r="K643" s="145"/>
      <c r="L643" s="227"/>
      <c r="M643" s="145"/>
      <c r="N643" s="145"/>
      <c r="O643" s="145"/>
      <c r="P643" s="227"/>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227"/>
      <c r="E644" s="145"/>
      <c r="F644" s="145"/>
      <c r="G644" s="145"/>
      <c r="H644" s="227"/>
      <c r="I644" s="145"/>
      <c r="J644" s="145"/>
      <c r="K644" s="145"/>
      <c r="L644" s="227"/>
      <c r="M644" s="145"/>
      <c r="N644" s="145"/>
      <c r="O644" s="145"/>
      <c r="P644" s="227"/>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227"/>
      <c r="E645" s="145"/>
      <c r="F645" s="145"/>
      <c r="G645" s="145"/>
      <c r="H645" s="227"/>
      <c r="I645" s="145"/>
      <c r="J645" s="145"/>
      <c r="K645" s="145"/>
      <c r="L645" s="227"/>
      <c r="M645" s="145"/>
      <c r="N645" s="145"/>
      <c r="O645" s="145"/>
      <c r="P645" s="227"/>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227"/>
      <c r="E646" s="145"/>
      <c r="F646" s="145"/>
      <c r="G646" s="145"/>
      <c r="H646" s="227"/>
      <c r="I646" s="145"/>
      <c r="J646" s="145"/>
      <c r="K646" s="145"/>
      <c r="L646" s="227"/>
      <c r="M646" s="145"/>
      <c r="N646" s="145"/>
      <c r="O646" s="145"/>
      <c r="P646" s="227"/>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227"/>
      <c r="E647" s="145"/>
      <c r="F647" s="145"/>
      <c r="G647" s="145"/>
      <c r="H647" s="227"/>
      <c r="I647" s="145"/>
      <c r="J647" s="145"/>
      <c r="K647" s="145"/>
      <c r="L647" s="227"/>
      <c r="M647" s="145"/>
      <c r="N647" s="145"/>
      <c r="O647" s="145"/>
      <c r="P647" s="227"/>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227"/>
      <c r="E648" s="145"/>
      <c r="F648" s="145"/>
      <c r="G648" s="145"/>
      <c r="H648" s="227"/>
      <c r="I648" s="145"/>
      <c r="J648" s="145"/>
      <c r="K648" s="145"/>
      <c r="L648" s="227"/>
      <c r="M648" s="145"/>
      <c r="N648" s="145"/>
      <c r="O648" s="145"/>
      <c r="P648" s="227"/>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227"/>
      <c r="E649" s="145"/>
      <c r="F649" s="145"/>
      <c r="G649" s="145"/>
      <c r="H649" s="227"/>
      <c r="I649" s="145"/>
      <c r="J649" s="145"/>
      <c r="K649" s="145"/>
      <c r="L649" s="227"/>
      <c r="M649" s="145"/>
      <c r="N649" s="145"/>
      <c r="O649" s="145"/>
      <c r="P649" s="227"/>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227"/>
      <c r="E650" s="145"/>
      <c r="F650" s="145"/>
      <c r="G650" s="145"/>
      <c r="H650" s="227"/>
      <c r="I650" s="145"/>
      <c r="J650" s="145"/>
      <c r="K650" s="145"/>
      <c r="L650" s="227"/>
      <c r="M650" s="145"/>
      <c r="N650" s="145"/>
      <c r="O650" s="145"/>
      <c r="P650" s="227"/>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227"/>
      <c r="E651" s="145"/>
      <c r="F651" s="145"/>
      <c r="G651" s="145"/>
      <c r="H651" s="227"/>
      <c r="I651" s="145"/>
      <c r="J651" s="145"/>
      <c r="K651" s="145"/>
      <c r="L651" s="227"/>
      <c r="M651" s="145"/>
      <c r="N651" s="145"/>
      <c r="O651" s="145"/>
      <c r="P651" s="227"/>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227"/>
      <c r="E652" s="145"/>
      <c r="F652" s="145"/>
      <c r="G652" s="145"/>
      <c r="H652" s="227"/>
      <c r="I652" s="145"/>
      <c r="J652" s="145"/>
      <c r="K652" s="145"/>
      <c r="L652" s="227"/>
      <c r="M652" s="145"/>
      <c r="N652" s="145"/>
      <c r="O652" s="145"/>
      <c r="P652" s="227"/>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227"/>
      <c r="E653" s="145"/>
      <c r="F653" s="145"/>
      <c r="G653" s="145"/>
      <c r="H653" s="227"/>
      <c r="I653" s="145"/>
      <c r="J653" s="145"/>
      <c r="K653" s="145"/>
      <c r="L653" s="227"/>
      <c r="M653" s="145"/>
      <c r="N653" s="145"/>
      <c r="O653" s="145"/>
      <c r="P653" s="227"/>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activeCell="L22" sqref="L22"/>
    </sheetView>
  </sheetViews>
  <sheetFormatPr defaultColWidth="8.81640625" defaultRowHeight="13"/>
  <cols>
    <col min="1" max="1" width="57.54296875" style="122" bestFit="1" customWidth="1"/>
    <col min="2" max="3" width="10.81640625" style="122" bestFit="1" customWidth="1"/>
    <col min="4" max="4" width="11.1796875" style="122" customWidth="1"/>
    <col min="5" max="5" width="10.54296875" style="122" bestFit="1" customWidth="1"/>
    <col min="6" max="16384" width="8.81640625" style="122"/>
  </cols>
  <sheetData>
    <row r="1" spans="1:134" s="207" customFormat="1">
      <c r="A1" s="197" t="s">
        <v>423</v>
      </c>
      <c r="B1" s="197"/>
      <c r="C1" s="197"/>
      <c r="D1" s="197"/>
      <c r="E1" s="197"/>
    </row>
    <row r="2" spans="1:134" s="207" customFormat="1" ht="15" thickBot="1">
      <c r="A2" s="199" t="s">
        <v>456</v>
      </c>
      <c r="B2" s="199"/>
      <c r="C2" s="199"/>
      <c r="D2" s="199"/>
      <c r="E2" s="199"/>
    </row>
    <row r="3" spans="1:134" s="207" customFormat="1" ht="14" thickTop="1" thickBot="1">
      <c r="A3" s="209" t="s">
        <v>229</v>
      </c>
      <c r="B3" s="210">
        <v>2016</v>
      </c>
      <c r="C3" s="210">
        <v>2017</v>
      </c>
      <c r="D3" s="210">
        <v>2018</v>
      </c>
      <c r="E3" s="210">
        <v>2019</v>
      </c>
    </row>
    <row r="4" spans="1:134" ht="13.5" thickTop="1">
      <c r="A4" s="160" t="s">
        <v>4</v>
      </c>
      <c r="B4" s="139">
        <v>12897</v>
      </c>
      <c r="C4" s="139">
        <v>13688</v>
      </c>
      <c r="D4" s="139">
        <v>14568</v>
      </c>
      <c r="E4" s="139">
        <v>15671</v>
      </c>
      <c r="F4" s="148"/>
      <c r="G4" s="148"/>
      <c r="H4" s="148"/>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ht="12.65" customHeight="1">
      <c r="A5" s="160" t="s">
        <v>11</v>
      </c>
      <c r="B5" s="139">
        <v>-8686</v>
      </c>
      <c r="C5" s="139">
        <v>-9032</v>
      </c>
      <c r="D5" s="139">
        <v>-9805</v>
      </c>
      <c r="E5" s="139">
        <v>-10616</v>
      </c>
      <c r="F5" s="148"/>
      <c r="G5" s="148"/>
      <c r="H5" s="148"/>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s="150" customFormat="1">
      <c r="A6" s="172" t="s">
        <v>12</v>
      </c>
      <c r="B6" s="173">
        <v>4211</v>
      </c>
      <c r="C6" s="173">
        <v>4656</v>
      </c>
      <c r="D6" s="173">
        <v>4763</v>
      </c>
      <c r="E6" s="173">
        <v>5055</v>
      </c>
      <c r="F6" s="212"/>
      <c r="G6" s="212"/>
      <c r="H6" s="212"/>
    </row>
    <row r="7" spans="1:134">
      <c r="A7" s="160" t="s">
        <v>102</v>
      </c>
      <c r="B7" s="139">
        <v>-761</v>
      </c>
      <c r="C7" s="139">
        <v>-819</v>
      </c>
      <c r="D7" s="139">
        <v>-857</v>
      </c>
      <c r="E7" s="139">
        <v>-1047</v>
      </c>
      <c r="F7" s="148"/>
      <c r="G7" s="148"/>
      <c r="H7" s="148"/>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60" t="s">
        <v>95</v>
      </c>
      <c r="B8" s="139">
        <v>-2081</v>
      </c>
      <c r="C8" s="139">
        <v>-2358</v>
      </c>
      <c r="D8" s="139">
        <v>-2387</v>
      </c>
      <c r="E8" s="139">
        <v>-2598</v>
      </c>
      <c r="F8" s="148"/>
      <c r="G8" s="148"/>
      <c r="H8" s="148"/>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60" t="s">
        <v>183</v>
      </c>
      <c r="B9" s="139">
        <v>16</v>
      </c>
      <c r="C9" s="139">
        <v>59</v>
      </c>
      <c r="D9" s="139">
        <v>44</v>
      </c>
      <c r="E9" s="139">
        <v>162</v>
      </c>
      <c r="F9" s="148"/>
      <c r="G9" s="148"/>
      <c r="H9" s="148"/>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96</v>
      </c>
      <c r="B10" s="139">
        <v>-21</v>
      </c>
      <c r="C10" s="139">
        <v>-44</v>
      </c>
      <c r="D10" s="139">
        <v>-17</v>
      </c>
      <c r="E10" s="139">
        <v>-32</v>
      </c>
      <c r="F10" s="148"/>
      <c r="G10" s="148"/>
      <c r="H10" s="148"/>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60" t="s">
        <v>13</v>
      </c>
      <c r="B11" s="139">
        <v>-2</v>
      </c>
      <c r="C11" s="225">
        <v>0</v>
      </c>
      <c r="D11" s="139">
        <v>-3</v>
      </c>
      <c r="E11" s="139">
        <v>5</v>
      </c>
      <c r="F11" s="148"/>
      <c r="G11" s="148"/>
      <c r="H11" s="148"/>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0" t="s">
        <v>14</v>
      </c>
      <c r="B12" s="139">
        <v>-65</v>
      </c>
      <c r="C12" s="139">
        <v>75</v>
      </c>
      <c r="D12" s="139">
        <v>-40</v>
      </c>
      <c r="E12" s="139">
        <v>-787</v>
      </c>
      <c r="F12" s="148"/>
      <c r="G12" s="148"/>
      <c r="H12" s="148"/>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0" customFormat="1">
      <c r="A13" s="176" t="s">
        <v>6</v>
      </c>
      <c r="B13" s="173">
        <v>1298</v>
      </c>
      <c r="C13" s="173">
        <v>1570</v>
      </c>
      <c r="D13" s="173">
        <v>1504</v>
      </c>
      <c r="E13" s="173">
        <v>758</v>
      </c>
      <c r="F13" s="212"/>
      <c r="G13" s="212"/>
      <c r="H13" s="212"/>
    </row>
    <row r="14" spans="1:134">
      <c r="A14" s="160" t="s">
        <v>182</v>
      </c>
      <c r="B14" s="139">
        <v>7</v>
      </c>
      <c r="C14" s="139">
        <v>6</v>
      </c>
      <c r="D14" s="139">
        <v>11</v>
      </c>
      <c r="E14" s="139">
        <v>11</v>
      </c>
      <c r="F14" s="148"/>
      <c r="G14" s="148"/>
      <c r="H14" s="148"/>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0" t="s">
        <v>321</v>
      </c>
      <c r="B15" s="139">
        <v>-100</v>
      </c>
      <c r="C15" s="139">
        <v>-72</v>
      </c>
      <c r="D15" s="139">
        <v>-48</v>
      </c>
      <c r="E15" s="139">
        <v>-30</v>
      </c>
      <c r="F15" s="148"/>
      <c r="G15" s="148"/>
      <c r="H15" s="148"/>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60" t="s">
        <v>316</v>
      </c>
      <c r="B16" s="139"/>
      <c r="C16" s="139"/>
      <c r="D16" s="139"/>
      <c r="E16" s="139">
        <v>-18</v>
      </c>
      <c r="F16" s="148"/>
      <c r="G16" s="148"/>
      <c r="H16" s="148"/>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60" t="s">
        <v>16</v>
      </c>
      <c r="B17" s="139">
        <v>-35</v>
      </c>
      <c r="C17" s="139">
        <v>-30</v>
      </c>
      <c r="D17" s="139">
        <v>-15</v>
      </c>
      <c r="E17" s="139">
        <v>-9</v>
      </c>
      <c r="F17" s="148"/>
      <c r="G17" s="148"/>
      <c r="H17" s="148"/>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s="150" customFormat="1">
      <c r="A18" s="176" t="s">
        <v>17</v>
      </c>
      <c r="B18" s="173">
        <v>1170</v>
      </c>
      <c r="C18" s="173">
        <v>1474</v>
      </c>
      <c r="D18" s="173">
        <v>1452</v>
      </c>
      <c r="E18" s="173">
        <v>712</v>
      </c>
      <c r="F18" s="212"/>
      <c r="G18" s="212"/>
      <c r="H18" s="212"/>
    </row>
    <row r="19" spans="1:134">
      <c r="A19" s="160" t="s">
        <v>18</v>
      </c>
      <c r="B19" s="139">
        <v>-240</v>
      </c>
      <c r="C19" s="139">
        <v>-180</v>
      </c>
      <c r="D19" s="139">
        <v>-160</v>
      </c>
      <c r="E19" s="139">
        <v>-122</v>
      </c>
      <c r="F19" s="148"/>
      <c r="G19" s="148"/>
      <c r="H19" s="148"/>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s="150" customFormat="1">
      <c r="A20" s="176" t="s">
        <v>119</v>
      </c>
      <c r="B20" s="173">
        <v>931</v>
      </c>
      <c r="C20" s="173">
        <v>1294</v>
      </c>
      <c r="D20" s="173">
        <v>1292</v>
      </c>
      <c r="E20" s="173">
        <v>590</v>
      </c>
      <c r="F20" s="212"/>
      <c r="G20" s="212"/>
      <c r="H20" s="212"/>
    </row>
    <row r="21" spans="1:134">
      <c r="A21" s="163"/>
      <c r="B21" s="162"/>
      <c r="C21" s="162"/>
      <c r="D21" s="162"/>
      <c r="E21" s="162"/>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0" customFormat="1">
      <c r="A22" s="176" t="s">
        <v>92</v>
      </c>
      <c r="B22" s="173"/>
      <c r="C22" s="173"/>
      <c r="D22" s="173"/>
      <c r="E22" s="173"/>
    </row>
    <row r="23" spans="1:134">
      <c r="A23" s="160" t="s">
        <v>93</v>
      </c>
      <c r="B23" s="139">
        <v>-368</v>
      </c>
      <c r="C23" s="139">
        <v>-5</v>
      </c>
      <c r="D23" s="139">
        <v>46</v>
      </c>
      <c r="E23" s="139">
        <v>52</v>
      </c>
      <c r="F23" s="148"/>
      <c r="G23" s="148"/>
      <c r="H23" s="148"/>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0" t="s">
        <v>94</v>
      </c>
      <c r="B24" s="139">
        <v>32</v>
      </c>
      <c r="C24" s="139">
        <v>-121</v>
      </c>
      <c r="D24" s="139">
        <v>68</v>
      </c>
      <c r="E24" s="139">
        <v>13</v>
      </c>
      <c r="F24" s="148"/>
      <c r="G24" s="148"/>
      <c r="H24" s="148"/>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c r="A25" s="176" t="s">
        <v>264</v>
      </c>
      <c r="B25" s="173">
        <v>-335</v>
      </c>
      <c r="C25" s="173">
        <v>-126</v>
      </c>
      <c r="D25" s="173">
        <v>114</v>
      </c>
      <c r="E25" s="173">
        <v>65</v>
      </c>
      <c r="F25" s="212"/>
      <c r="G25" s="212"/>
      <c r="H25" s="212"/>
    </row>
    <row r="26" spans="1:134" s="150" customFormat="1">
      <c r="A26" s="176" t="s">
        <v>265</v>
      </c>
      <c r="B26" s="173">
        <v>595</v>
      </c>
      <c r="C26" s="173">
        <v>1168</v>
      </c>
      <c r="D26" s="173">
        <v>1406</v>
      </c>
      <c r="E26" s="173">
        <v>655</v>
      </c>
      <c r="F26" s="212"/>
      <c r="G26" s="212"/>
      <c r="H26" s="212"/>
    </row>
    <row r="27" spans="1:134">
      <c r="A27" s="165"/>
      <c r="B27" s="139"/>
      <c r="C27" s="139"/>
      <c r="D27" s="139"/>
      <c r="E27" s="139"/>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0" customFormat="1">
      <c r="A28" s="176" t="s">
        <v>266</v>
      </c>
      <c r="B28" s="173"/>
      <c r="C28" s="173"/>
      <c r="D28" s="173"/>
      <c r="E28" s="173"/>
    </row>
    <row r="29" spans="1:134">
      <c r="A29" s="160" t="s">
        <v>320</v>
      </c>
      <c r="B29" s="139">
        <v>928</v>
      </c>
      <c r="C29" s="139">
        <v>1287</v>
      </c>
      <c r="D29" s="139">
        <v>1286</v>
      </c>
      <c r="E29" s="139">
        <v>589</v>
      </c>
      <c r="F29" s="148"/>
      <c r="G29" s="148"/>
      <c r="H29" s="148"/>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60" t="s">
        <v>19</v>
      </c>
      <c r="B30" s="139">
        <v>2</v>
      </c>
      <c r="C30" s="139">
        <v>7</v>
      </c>
      <c r="D30" s="139">
        <v>6</v>
      </c>
      <c r="E30" s="139">
        <v>1</v>
      </c>
      <c r="F30" s="148"/>
      <c r="G30" s="148"/>
      <c r="H30" s="148"/>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65"/>
      <c r="B31" s="139"/>
      <c r="C31" s="139"/>
      <c r="D31" s="139"/>
      <c r="E31" s="139"/>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s="150" customFormat="1">
      <c r="A32" s="176" t="s">
        <v>188</v>
      </c>
      <c r="B32" s="173"/>
      <c r="C32" s="173"/>
      <c r="D32" s="173"/>
      <c r="E32" s="173"/>
    </row>
    <row r="33" spans="1:134">
      <c r="A33" s="160" t="s">
        <v>320</v>
      </c>
      <c r="B33" s="139">
        <v>593</v>
      </c>
      <c r="C33" s="139">
        <v>1160</v>
      </c>
      <c r="D33" s="139">
        <v>1400</v>
      </c>
      <c r="E33" s="139">
        <v>654</v>
      </c>
      <c r="F33" s="148"/>
      <c r="G33" s="148"/>
      <c r="H33" s="148"/>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0" t="s">
        <v>19</v>
      </c>
      <c r="B34" s="139">
        <v>2</v>
      </c>
      <c r="C34" s="139">
        <v>8</v>
      </c>
      <c r="D34" s="139">
        <v>6</v>
      </c>
      <c r="E34" s="139">
        <v>1</v>
      </c>
      <c r="F34" s="148"/>
      <c r="G34" s="148"/>
      <c r="H34" s="148"/>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0"/>
      <c r="B35" s="139"/>
      <c r="C35" s="139"/>
      <c r="D35" s="139"/>
      <c r="E35" s="139"/>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s="150" customFormat="1">
      <c r="A36" s="172" t="s">
        <v>187</v>
      </c>
      <c r="B36" s="173"/>
      <c r="C36" s="173"/>
      <c r="D36" s="173"/>
      <c r="E36" s="173"/>
    </row>
    <row r="37" spans="1:134">
      <c r="A37" s="160" t="s">
        <v>9</v>
      </c>
      <c r="B37" s="143">
        <v>13.93</v>
      </c>
      <c r="C37" s="143">
        <v>19.29</v>
      </c>
      <c r="D37" s="143">
        <v>19.239999999999998</v>
      </c>
      <c r="E37" s="143">
        <v>8.77</v>
      </c>
      <c r="F37" s="146"/>
      <c r="G37" s="146"/>
      <c r="H37" s="146"/>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0" t="s">
        <v>20</v>
      </c>
      <c r="B38" s="143">
        <v>13.89</v>
      </c>
      <c r="C38" s="143">
        <v>19.170000000000002</v>
      </c>
      <c r="D38" s="143">
        <v>19.09</v>
      </c>
      <c r="E38" s="143">
        <v>8.74</v>
      </c>
      <c r="F38" s="146"/>
      <c r="G38" s="146"/>
      <c r="H38" s="146"/>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0"/>
      <c r="B39" s="139"/>
      <c r="C39" s="139"/>
      <c r="D39" s="139"/>
      <c r="E39" s="139"/>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s="150" customFormat="1" ht="16.5">
      <c r="A40" s="172" t="s">
        <v>455</v>
      </c>
      <c r="B40" s="173"/>
      <c r="C40" s="173"/>
      <c r="D40" s="173"/>
      <c r="E40" s="173"/>
    </row>
    <row r="41" spans="1:134">
      <c r="A41" s="160" t="s">
        <v>80</v>
      </c>
      <c r="B41" s="139">
        <v>66663816</v>
      </c>
      <c r="C41" s="139">
        <v>66725249</v>
      </c>
      <c r="D41" s="139">
        <v>66980902</v>
      </c>
      <c r="E41" s="139">
        <v>67342244</v>
      </c>
      <c r="F41" s="148"/>
      <c r="G41" s="148"/>
      <c r="H41" s="148"/>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t="s">
        <v>81</v>
      </c>
      <c r="B42" s="139">
        <v>66655995.509589046</v>
      </c>
      <c r="C42" s="139">
        <v>66706398.326027401</v>
      </c>
      <c r="D42" s="139">
        <v>66854133</v>
      </c>
      <c r="E42" s="139">
        <v>67279875.380821913</v>
      </c>
      <c r="F42" s="148"/>
      <c r="G42" s="148"/>
      <c r="H42" s="148"/>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t="s">
        <v>82</v>
      </c>
      <c r="B43" s="139">
        <v>66826824.509589046</v>
      </c>
      <c r="C43" s="139">
        <v>67142319.326027393</v>
      </c>
      <c r="D43" s="139">
        <v>67362405</v>
      </c>
      <c r="E43" s="139">
        <v>67484564.942465752</v>
      </c>
      <c r="F43" s="148"/>
      <c r="G43" s="148"/>
      <c r="H43" s="148"/>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0"/>
      <c r="B44" s="139"/>
      <c r="C44" s="139"/>
      <c r="D44" s="139"/>
      <c r="E44" s="139"/>
      <c r="F44" s="148"/>
      <c r="G44" s="148"/>
      <c r="H44" s="148"/>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s="125" customFormat="1">
      <c r="A45" s="129" t="s">
        <v>424</v>
      </c>
    </row>
    <row r="46" spans="1:134" s="125" customFormat="1">
      <c r="A46" s="129" t="s">
        <v>422</v>
      </c>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ageMargins left="0.7" right="0.7" top="0.75" bottom="0.75" header="0.3" footer="0.3"/>
  <pageSetup scale="9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249977111117893"/>
  </sheetPr>
  <dimension ref="A1:V434"/>
  <sheetViews>
    <sheetView showGridLines="0" view="pageBreakPreview" zoomScale="80" zoomScaleNormal="80" zoomScaleSheetLayoutView="80" workbookViewId="0">
      <pane xSplit="1" topLeftCell="B1" activePane="topRight" state="frozen"/>
      <selection pane="topRight"/>
    </sheetView>
  </sheetViews>
  <sheetFormatPr defaultColWidth="8.81640625" defaultRowHeight="13"/>
  <cols>
    <col min="1" max="1" width="39.54296875" style="122" bestFit="1" customWidth="1"/>
    <col min="2" max="17" width="10.54296875" style="122" customWidth="1"/>
    <col min="18" max="18" width="10.453125" style="122" customWidth="1"/>
    <col min="19" max="21" width="10.54296875" style="122" customWidth="1"/>
    <col min="22" max="16384" width="8.81640625" style="122"/>
  </cols>
  <sheetData>
    <row r="1" spans="1:22" s="207" customFormat="1" ht="27.5">
      <c r="A1" s="197" t="s">
        <v>497</v>
      </c>
    </row>
    <row r="2" spans="1:22" s="207" customFormat="1" ht="13.5" thickBot="1">
      <c r="A2" s="199"/>
      <c r="B2" s="199"/>
      <c r="C2" s="199"/>
      <c r="D2" s="199"/>
      <c r="E2" s="199"/>
      <c r="F2" s="199"/>
      <c r="G2" s="199"/>
      <c r="H2" s="199"/>
      <c r="I2" s="199"/>
      <c r="J2" s="199"/>
      <c r="K2" s="199"/>
      <c r="L2" s="199"/>
      <c r="M2" s="199"/>
      <c r="N2" s="199"/>
      <c r="O2" s="199"/>
      <c r="P2" s="199"/>
      <c r="Q2" s="199"/>
      <c r="R2" s="208"/>
      <c r="S2" s="208"/>
    </row>
    <row r="3" spans="1:22" s="207" customFormat="1" ht="14" thickTop="1" thickBot="1">
      <c r="A3" s="201"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23"/>
    </row>
    <row r="4" spans="1:22" s="150" customFormat="1" ht="13.5" thickTop="1">
      <c r="A4" s="149" t="s">
        <v>384</v>
      </c>
      <c r="B4" s="219"/>
      <c r="C4" s="219"/>
      <c r="D4" s="219"/>
      <c r="E4" s="219"/>
      <c r="F4" s="219"/>
      <c r="G4" s="219"/>
      <c r="H4" s="219"/>
      <c r="I4" s="219"/>
      <c r="J4" s="219"/>
      <c r="K4" s="219"/>
      <c r="L4" s="219"/>
      <c r="M4" s="219"/>
      <c r="N4" s="219"/>
      <c r="O4" s="219"/>
      <c r="P4" s="219"/>
      <c r="Q4" s="219"/>
      <c r="R4" s="219"/>
      <c r="S4" s="219"/>
    </row>
    <row r="5" spans="1:22" s="145" customFormat="1" ht="7.5" customHeight="1">
      <c r="A5" s="135"/>
      <c r="B5" s="184"/>
      <c r="C5" s="184"/>
      <c r="D5" s="184"/>
      <c r="E5" s="184"/>
      <c r="F5" s="184"/>
      <c r="G5" s="184"/>
      <c r="H5" s="184"/>
      <c r="I5" s="184"/>
      <c r="J5" s="184"/>
      <c r="K5" s="184"/>
      <c r="L5" s="184"/>
      <c r="M5" s="184"/>
      <c r="N5" s="184"/>
      <c r="O5" s="184"/>
      <c r="P5" s="184"/>
      <c r="Q5" s="184"/>
      <c r="R5" s="184"/>
      <c r="S5" s="184"/>
    </row>
    <row r="6" spans="1:22" s="150" customFormat="1">
      <c r="A6" s="149" t="s">
        <v>466</v>
      </c>
      <c r="B6" s="219"/>
      <c r="C6" s="219"/>
      <c r="D6" s="219"/>
      <c r="E6" s="219"/>
      <c r="F6" s="219"/>
      <c r="G6" s="219"/>
      <c r="H6" s="219"/>
      <c r="I6" s="219"/>
      <c r="J6" s="219"/>
      <c r="K6" s="219"/>
      <c r="L6" s="219"/>
      <c r="M6" s="219"/>
      <c r="N6" s="219"/>
      <c r="O6" s="219"/>
      <c r="P6" s="219"/>
      <c r="Q6" s="219"/>
      <c r="R6" s="219"/>
      <c r="S6" s="219"/>
    </row>
    <row r="7" spans="1:22" s="145" customFormat="1">
      <c r="A7" s="135" t="s">
        <v>14</v>
      </c>
      <c r="B7" s="136">
        <v>-56</v>
      </c>
      <c r="C7" s="136">
        <v>0</v>
      </c>
      <c r="D7" s="136">
        <v>0</v>
      </c>
      <c r="E7" s="136">
        <v>-699</v>
      </c>
      <c r="F7" s="136">
        <v>-755</v>
      </c>
      <c r="G7" s="136">
        <v>0</v>
      </c>
      <c r="H7" s="136">
        <v>2383</v>
      </c>
      <c r="I7" s="136">
        <v>0</v>
      </c>
      <c r="J7" s="136">
        <v>-275</v>
      </c>
      <c r="K7" s="136">
        <v>2109</v>
      </c>
      <c r="L7" s="136">
        <v>0</v>
      </c>
      <c r="M7" s="136">
        <v>-74</v>
      </c>
      <c r="N7" s="136">
        <v>0</v>
      </c>
      <c r="O7" s="136">
        <v>0</v>
      </c>
      <c r="P7" s="136">
        <v>-74</v>
      </c>
      <c r="Q7" s="136">
        <v>595</v>
      </c>
      <c r="R7" s="136">
        <v>0</v>
      </c>
      <c r="S7" s="136">
        <v>0</v>
      </c>
      <c r="T7" s="136">
        <v>-86</v>
      </c>
      <c r="U7" s="136">
        <v>510</v>
      </c>
      <c r="V7" s="136"/>
    </row>
    <row r="8" spans="1:22" s="145" customFormat="1">
      <c r="A8" s="135" t="s">
        <v>385</v>
      </c>
      <c r="B8" s="136">
        <v>12</v>
      </c>
      <c r="C8" s="136">
        <v>0</v>
      </c>
      <c r="D8" s="136">
        <v>0</v>
      </c>
      <c r="E8" s="136">
        <v>142</v>
      </c>
      <c r="F8" s="136">
        <v>154</v>
      </c>
      <c r="G8" s="136">
        <v>0</v>
      </c>
      <c r="H8" s="136">
        <v>0</v>
      </c>
      <c r="I8" s="136">
        <v>0</v>
      </c>
      <c r="J8" s="136">
        <v>1</v>
      </c>
      <c r="K8" s="136">
        <v>1</v>
      </c>
      <c r="L8" s="136">
        <v>0</v>
      </c>
      <c r="M8" s="136">
        <v>0</v>
      </c>
      <c r="N8" s="136">
        <v>0</v>
      </c>
      <c r="O8" s="136">
        <v>0</v>
      </c>
      <c r="P8" s="136">
        <v>0</v>
      </c>
      <c r="Q8" s="136">
        <v>-113</v>
      </c>
      <c r="R8" s="136">
        <v>0</v>
      </c>
      <c r="S8" s="136">
        <v>0</v>
      </c>
      <c r="T8" s="136">
        <v>14</v>
      </c>
      <c r="U8" s="136">
        <v>-99</v>
      </c>
      <c r="V8" s="136"/>
    </row>
    <row r="9" spans="1:22" s="145" customFormat="1">
      <c r="A9" s="135" t="s">
        <v>386</v>
      </c>
      <c r="B9" s="136">
        <v>-2</v>
      </c>
      <c r="C9" s="136">
        <v>-2</v>
      </c>
      <c r="D9" s="136">
        <v>-2</v>
      </c>
      <c r="E9" s="136">
        <v>-2</v>
      </c>
      <c r="F9" s="136">
        <v>-8</v>
      </c>
      <c r="G9" s="136">
        <v>-2</v>
      </c>
      <c r="H9" s="136">
        <v>-2</v>
      </c>
      <c r="I9" s="136">
        <v>-1.9370000000000001</v>
      </c>
      <c r="J9" s="136">
        <v>-2</v>
      </c>
      <c r="K9" s="136">
        <v>-8</v>
      </c>
      <c r="L9" s="136">
        <v>-2</v>
      </c>
      <c r="M9" s="136">
        <v>-2</v>
      </c>
      <c r="N9" s="136">
        <v>-2</v>
      </c>
      <c r="O9" s="136">
        <v>-2</v>
      </c>
      <c r="P9" s="136">
        <v>-8</v>
      </c>
      <c r="Q9" s="136">
        <v>-1</v>
      </c>
      <c r="R9" s="136">
        <v>-1</v>
      </c>
      <c r="S9" s="136">
        <v>-1</v>
      </c>
      <c r="T9" s="136">
        <v>-1</v>
      </c>
      <c r="U9" s="136">
        <v>-4</v>
      </c>
      <c r="V9" s="136"/>
    </row>
    <row r="10" spans="1:22" s="145" customFormat="1">
      <c r="A10" s="135" t="s">
        <v>387</v>
      </c>
      <c r="B10" s="136">
        <v>0.4</v>
      </c>
      <c r="C10" s="136">
        <v>0.4</v>
      </c>
      <c r="D10" s="136">
        <v>0.4</v>
      </c>
      <c r="E10" s="136">
        <v>0.4</v>
      </c>
      <c r="F10" s="136">
        <v>1.6</v>
      </c>
      <c r="G10" s="136">
        <v>0</v>
      </c>
      <c r="H10" s="136">
        <v>0</v>
      </c>
      <c r="I10" s="136">
        <v>0</v>
      </c>
      <c r="J10" s="136">
        <v>0</v>
      </c>
      <c r="K10" s="136">
        <v>2</v>
      </c>
      <c r="L10" s="136">
        <v>0</v>
      </c>
      <c r="M10" s="136">
        <v>0</v>
      </c>
      <c r="N10" s="136">
        <v>0</v>
      </c>
      <c r="O10" s="136">
        <v>0</v>
      </c>
      <c r="P10" s="136">
        <v>2</v>
      </c>
      <c r="Q10" s="136">
        <v>0</v>
      </c>
      <c r="R10" s="136">
        <v>0</v>
      </c>
      <c r="S10" s="136">
        <v>0</v>
      </c>
      <c r="T10" s="136">
        <v>0</v>
      </c>
      <c r="U10" s="136">
        <v>1</v>
      </c>
      <c r="V10" s="136"/>
    </row>
    <row r="11" spans="1:22" s="145" customFormat="1" ht="7" customHeight="1">
      <c r="A11" s="135"/>
      <c r="B11" s="184"/>
      <c r="C11" s="184"/>
      <c r="D11" s="184"/>
      <c r="E11" s="184"/>
      <c r="F11" s="184"/>
      <c r="G11" s="184"/>
      <c r="H11" s="184"/>
      <c r="I11" s="184"/>
      <c r="J11" s="184"/>
      <c r="K11" s="184"/>
      <c r="L11" s="184"/>
      <c r="M11" s="184"/>
      <c r="N11" s="184"/>
      <c r="O11" s="184"/>
      <c r="P11" s="184"/>
      <c r="Q11" s="184"/>
      <c r="R11" s="184"/>
      <c r="S11" s="184"/>
      <c r="T11" s="184"/>
      <c r="U11" s="184"/>
      <c r="V11" s="184"/>
    </row>
    <row r="12" spans="1:22" s="150" customFormat="1">
      <c r="A12" s="149" t="s">
        <v>397</v>
      </c>
      <c r="B12" s="219"/>
      <c r="C12" s="219"/>
      <c r="D12" s="219"/>
      <c r="E12" s="219"/>
      <c r="F12" s="219"/>
      <c r="G12" s="219"/>
      <c r="H12" s="219"/>
    </row>
    <row r="13" spans="1:22" s="145" customFormat="1">
      <c r="A13" s="135" t="s">
        <v>14</v>
      </c>
      <c r="B13" s="184">
        <v>0</v>
      </c>
      <c r="C13" s="184">
        <v>0</v>
      </c>
      <c r="D13" s="184">
        <v>0</v>
      </c>
      <c r="E13" s="184">
        <v>0</v>
      </c>
      <c r="F13" s="184">
        <v>0</v>
      </c>
      <c r="G13" s="184">
        <v>0</v>
      </c>
      <c r="H13" s="184">
        <v>-15.5</v>
      </c>
      <c r="I13" s="184">
        <v>-22.521000000000001</v>
      </c>
      <c r="J13" s="184">
        <f>-125*0.5</f>
        <v>-62.5</v>
      </c>
      <c r="K13" s="184">
        <v>-101</v>
      </c>
      <c r="L13" s="184">
        <v>-54</v>
      </c>
      <c r="M13" s="184">
        <v>-89</v>
      </c>
      <c r="N13" s="184">
        <v>-69</v>
      </c>
      <c r="O13" s="184">
        <v>-157</v>
      </c>
      <c r="P13" s="184">
        <v>-368</v>
      </c>
      <c r="Q13" s="184">
        <v>-5</v>
      </c>
      <c r="R13" s="184">
        <v>-3</v>
      </c>
      <c r="S13" s="184">
        <v>-2</v>
      </c>
      <c r="T13" s="184">
        <v>-1</v>
      </c>
      <c r="U13" s="184">
        <v>-11</v>
      </c>
      <c r="V13" s="184"/>
    </row>
    <row r="14" spans="1:22" s="145" customFormat="1">
      <c r="A14" s="135" t="s">
        <v>385</v>
      </c>
      <c r="B14" s="184">
        <v>0</v>
      </c>
      <c r="C14" s="184">
        <v>0</v>
      </c>
      <c r="D14" s="184">
        <v>0</v>
      </c>
      <c r="E14" s="184">
        <v>0</v>
      </c>
      <c r="F14" s="184">
        <v>0</v>
      </c>
      <c r="G14" s="184">
        <v>0</v>
      </c>
      <c r="H14" s="184">
        <v>3</v>
      </c>
      <c r="I14" s="184">
        <v>4.8194939999999997</v>
      </c>
      <c r="J14" s="184">
        <v>14</v>
      </c>
      <c r="K14" s="184">
        <v>22</v>
      </c>
      <c r="L14" s="184">
        <v>12</v>
      </c>
      <c r="M14" s="184">
        <v>18.689999999999998</v>
      </c>
      <c r="N14" s="184">
        <v>15</v>
      </c>
      <c r="O14" s="184">
        <v>34</v>
      </c>
      <c r="P14" s="184">
        <v>79.69</v>
      </c>
      <c r="Q14" s="184">
        <v>1</v>
      </c>
      <c r="R14" s="184">
        <v>1</v>
      </c>
      <c r="S14" s="184">
        <v>0</v>
      </c>
      <c r="T14" s="184">
        <v>0</v>
      </c>
      <c r="U14" s="184">
        <v>2</v>
      </c>
      <c r="V14" s="184"/>
    </row>
    <row r="15" spans="1:22" s="145" customFormat="1">
      <c r="A15" s="185" t="s">
        <v>386</v>
      </c>
      <c r="B15" s="184">
        <v>0</v>
      </c>
      <c r="C15" s="184">
        <v>0</v>
      </c>
      <c r="D15" s="184">
        <v>0</v>
      </c>
      <c r="E15" s="184">
        <v>0</v>
      </c>
      <c r="F15" s="184">
        <v>0</v>
      </c>
      <c r="G15" s="184">
        <v>0</v>
      </c>
      <c r="H15" s="184">
        <v>0</v>
      </c>
      <c r="I15" s="184">
        <v>0</v>
      </c>
      <c r="J15" s="184">
        <v>-145</v>
      </c>
      <c r="K15" s="184">
        <v>-145</v>
      </c>
      <c r="L15" s="184">
        <v>-42</v>
      </c>
      <c r="M15" s="184">
        <v>-42</v>
      </c>
      <c r="N15" s="184">
        <v>-42</v>
      </c>
      <c r="O15" s="184">
        <v>-42</v>
      </c>
      <c r="P15" s="184">
        <v>-167</v>
      </c>
      <c r="Q15" s="184">
        <v>-43</v>
      </c>
      <c r="R15" s="184">
        <v>-43</v>
      </c>
      <c r="S15" s="184">
        <v>-43</v>
      </c>
      <c r="T15" s="184">
        <v>-55</v>
      </c>
      <c r="U15" s="184">
        <v>-184</v>
      </c>
      <c r="V15" s="184"/>
    </row>
    <row r="16" spans="1:22" s="145" customFormat="1">
      <c r="A16" s="135" t="s">
        <v>387</v>
      </c>
      <c r="B16" s="184">
        <v>0</v>
      </c>
      <c r="C16" s="184">
        <v>0</v>
      </c>
      <c r="D16" s="184">
        <v>0</v>
      </c>
      <c r="E16" s="184">
        <v>0</v>
      </c>
      <c r="F16" s="184">
        <v>0</v>
      </c>
      <c r="G16" s="184">
        <v>0</v>
      </c>
      <c r="H16" s="184">
        <v>0</v>
      </c>
      <c r="I16" s="184">
        <v>0</v>
      </c>
      <c r="J16" s="184">
        <v>32</v>
      </c>
      <c r="K16" s="184">
        <v>32</v>
      </c>
      <c r="L16" s="184">
        <v>9</v>
      </c>
      <c r="M16" s="184">
        <v>8.82</v>
      </c>
      <c r="N16" s="184">
        <v>8.82</v>
      </c>
      <c r="O16" s="184">
        <v>9</v>
      </c>
      <c r="P16" s="184">
        <v>35.64</v>
      </c>
      <c r="Q16" s="184">
        <v>9</v>
      </c>
      <c r="R16" s="184">
        <v>9</v>
      </c>
      <c r="S16" s="184">
        <v>9</v>
      </c>
      <c r="T16" s="184">
        <v>11</v>
      </c>
      <c r="U16" s="184">
        <v>38</v>
      </c>
      <c r="V16" s="184"/>
    </row>
    <row r="17" spans="1:22" s="145" customFormat="1">
      <c r="A17" s="135"/>
      <c r="B17" s="184"/>
      <c r="C17" s="184"/>
      <c r="D17" s="184"/>
      <c r="E17" s="184"/>
      <c r="F17" s="184"/>
      <c r="G17" s="184"/>
      <c r="H17" s="184"/>
      <c r="I17" s="184"/>
      <c r="J17" s="184"/>
      <c r="K17" s="184"/>
      <c r="L17" s="184"/>
      <c r="M17" s="184"/>
      <c r="N17" s="184"/>
      <c r="O17" s="184"/>
      <c r="P17" s="184"/>
      <c r="Q17" s="184"/>
      <c r="R17" s="184"/>
      <c r="S17" s="184"/>
      <c r="T17" s="184"/>
      <c r="U17" s="184"/>
      <c r="V17" s="184"/>
    </row>
    <row r="18" spans="1:22" s="150" customFormat="1">
      <c r="A18" s="149" t="s">
        <v>388</v>
      </c>
      <c r="B18" s="219">
        <v>-45.6</v>
      </c>
      <c r="C18" s="219">
        <v>-1.6</v>
      </c>
      <c r="D18" s="219">
        <v>-1.6</v>
      </c>
      <c r="E18" s="219">
        <v>-558.6</v>
      </c>
      <c r="F18" s="219">
        <v>-607.4</v>
      </c>
      <c r="G18" s="219">
        <v>-2</v>
      </c>
      <c r="H18" s="219">
        <v>2368.5</v>
      </c>
      <c r="I18" s="219">
        <v>-20</v>
      </c>
      <c r="J18" s="219">
        <v>-436</v>
      </c>
      <c r="K18" s="219">
        <v>1912</v>
      </c>
      <c r="L18" s="219">
        <v>-76</v>
      </c>
      <c r="M18" s="219">
        <v>-179.49</v>
      </c>
      <c r="N18" s="219">
        <v>-88</v>
      </c>
      <c r="O18" s="219">
        <v>-157</v>
      </c>
      <c r="P18" s="219">
        <v>-499</v>
      </c>
      <c r="Q18" s="219">
        <v>444</v>
      </c>
      <c r="R18" s="219">
        <v>-37</v>
      </c>
      <c r="S18" s="219">
        <v>-37</v>
      </c>
      <c r="T18" s="219">
        <v>-118</v>
      </c>
      <c r="U18" s="219">
        <v>253</v>
      </c>
      <c r="V18" s="219"/>
    </row>
    <row r="19" spans="1:22" s="145" customFormat="1">
      <c r="B19" s="148"/>
      <c r="C19" s="148"/>
      <c r="D19" s="148"/>
      <c r="E19" s="148"/>
      <c r="F19" s="148"/>
      <c r="G19" s="148"/>
      <c r="H19" s="148"/>
      <c r="I19" s="148"/>
      <c r="J19" s="148"/>
      <c r="K19" s="148"/>
      <c r="L19" s="148"/>
      <c r="M19" s="148"/>
      <c r="N19" s="148"/>
      <c r="O19" s="148"/>
      <c r="P19" s="148"/>
      <c r="Q19" s="148"/>
      <c r="R19" s="148"/>
      <c r="S19" s="148"/>
      <c r="T19" s="148"/>
      <c r="U19" s="148"/>
      <c r="V19" s="148"/>
    </row>
    <row r="20" spans="1:22" s="145" customFormat="1">
      <c r="A20" s="145" t="s">
        <v>354</v>
      </c>
      <c r="B20" s="148">
        <v>172.40000000000003</v>
      </c>
      <c r="C20" s="148">
        <v>331.30000000000007</v>
      </c>
      <c r="D20" s="148">
        <v>203.60000000000031</v>
      </c>
      <c r="E20" s="148">
        <v>-169.89999999999941</v>
      </c>
      <c r="F20" s="148">
        <v>537.400000000001</v>
      </c>
      <c r="G20" s="148">
        <v>155.59999999999991</v>
      </c>
      <c r="H20" s="148">
        <v>2517</v>
      </c>
      <c r="I20" s="148">
        <v>199</v>
      </c>
      <c r="J20" s="148">
        <v>-4</v>
      </c>
      <c r="K20" s="148">
        <v>2869</v>
      </c>
      <c r="L20" s="148">
        <v>155</v>
      </c>
      <c r="M20" s="148">
        <v>87</v>
      </c>
      <c r="N20" s="148">
        <v>91</v>
      </c>
      <c r="O20" s="148">
        <v>32</v>
      </c>
      <c r="P20" s="148">
        <v>365</v>
      </c>
      <c r="Q20" s="148">
        <v>484</v>
      </c>
      <c r="R20" s="148">
        <v>175</v>
      </c>
      <c r="S20" s="148">
        <v>-86</v>
      </c>
      <c r="T20" s="148">
        <v>-250</v>
      </c>
      <c r="U20" s="148">
        <v>323</v>
      </c>
      <c r="V20" s="148"/>
    </row>
    <row r="21" spans="1:22" s="145" customFormat="1">
      <c r="A21" s="145" t="s">
        <v>389</v>
      </c>
      <c r="B21" s="148">
        <v>45.6</v>
      </c>
      <c r="C21" s="148">
        <v>1.6</v>
      </c>
      <c r="D21" s="148">
        <v>1.6</v>
      </c>
      <c r="E21" s="148">
        <v>558.6</v>
      </c>
      <c r="F21" s="148">
        <v>607.4</v>
      </c>
      <c r="G21" s="148">
        <v>2</v>
      </c>
      <c r="H21" s="148">
        <v>-2368.5</v>
      </c>
      <c r="I21" s="148">
        <v>19.638506000000003</v>
      </c>
      <c r="J21" s="148">
        <v>436</v>
      </c>
      <c r="K21" s="148">
        <v>-1912</v>
      </c>
      <c r="L21" s="148">
        <v>76</v>
      </c>
      <c r="M21" s="148">
        <v>179.49</v>
      </c>
      <c r="N21" s="148">
        <v>88</v>
      </c>
      <c r="O21" s="148">
        <v>157</v>
      </c>
      <c r="P21" s="148">
        <v>499</v>
      </c>
      <c r="Q21" s="148">
        <v>-444</v>
      </c>
      <c r="R21" s="148">
        <v>37</v>
      </c>
      <c r="S21" s="148">
        <v>37</v>
      </c>
      <c r="T21" s="148">
        <v>118</v>
      </c>
      <c r="U21" s="148">
        <v>-253</v>
      </c>
      <c r="V21" s="148"/>
    </row>
    <row r="22" spans="1:22" s="150" customFormat="1">
      <c r="A22" s="150" t="s">
        <v>378</v>
      </c>
      <c r="B22" s="212">
        <v>218.00000000000003</v>
      </c>
      <c r="C22" s="212">
        <v>332.90000000000009</v>
      </c>
      <c r="D22" s="212">
        <v>206</v>
      </c>
      <c r="E22" s="212">
        <v>388.70000000000061</v>
      </c>
      <c r="F22" s="212">
        <v>1144.8000000000011</v>
      </c>
      <c r="G22" s="212">
        <v>157.59999999999991</v>
      </c>
      <c r="H22" s="212">
        <v>148</v>
      </c>
      <c r="I22" s="212">
        <v>218.63850600000001</v>
      </c>
      <c r="J22" s="212">
        <v>432</v>
      </c>
      <c r="K22" s="212">
        <v>957</v>
      </c>
      <c r="L22" s="212">
        <v>231</v>
      </c>
      <c r="M22" s="212">
        <v>266.49</v>
      </c>
      <c r="N22" s="212">
        <v>179</v>
      </c>
      <c r="O22" s="212">
        <v>189</v>
      </c>
      <c r="P22" s="212">
        <v>864</v>
      </c>
      <c r="Q22" s="212">
        <v>39</v>
      </c>
      <c r="R22" s="212">
        <v>212</v>
      </c>
      <c r="S22" s="212">
        <v>-49</v>
      </c>
      <c r="T22" s="212">
        <v>-132</v>
      </c>
      <c r="U22" s="212">
        <v>70</v>
      </c>
      <c r="V22" s="212"/>
    </row>
    <row r="23" spans="1:22" s="145" customFormat="1"/>
    <row r="24" spans="1:22" s="145" customFormat="1">
      <c r="A24" s="145" t="s">
        <v>390</v>
      </c>
      <c r="B24" s="148">
        <v>67089305</v>
      </c>
      <c r="C24" s="148">
        <v>67342244</v>
      </c>
      <c r="D24" s="148">
        <v>67342244</v>
      </c>
      <c r="E24" s="148">
        <v>67342244</v>
      </c>
      <c r="F24" s="148">
        <v>67279875.380821913</v>
      </c>
      <c r="G24" s="148">
        <v>67342244</v>
      </c>
      <c r="H24" s="148">
        <v>67343579</v>
      </c>
      <c r="I24" s="148">
        <v>67347526</v>
      </c>
      <c r="J24" s="148">
        <v>67347526</v>
      </c>
      <c r="K24" s="148">
        <v>67345231</v>
      </c>
      <c r="L24" s="148">
        <v>73000859.333333328</v>
      </c>
      <c r="M24" s="148">
        <v>77947526</v>
      </c>
      <c r="N24" s="148">
        <v>77947526</v>
      </c>
      <c r="O24" s="148">
        <v>77963209</v>
      </c>
      <c r="P24" s="148">
        <v>76731753</v>
      </c>
      <c r="Q24" s="148">
        <v>77970193</v>
      </c>
      <c r="R24" s="148">
        <v>78123708</v>
      </c>
      <c r="S24" s="148">
        <v>78225962</v>
      </c>
      <c r="T24" s="148">
        <v>78225962</v>
      </c>
      <c r="U24" s="148">
        <v>78137402</v>
      </c>
      <c r="V24" s="148"/>
    </row>
    <row r="25" spans="1:22" s="150" customFormat="1">
      <c r="A25" s="150" t="s">
        <v>391</v>
      </c>
      <c r="B25" s="220">
        <v>3.2494001838295992</v>
      </c>
      <c r="C25" s="220">
        <v>4.9434052123359615</v>
      </c>
      <c r="D25" s="220">
        <v>3.0590011226831115</v>
      </c>
      <c r="E25" s="220">
        <v>5.78</v>
      </c>
      <c r="F25" s="220">
        <v>17.015489305236219</v>
      </c>
      <c r="G25" s="220">
        <v>2.35</v>
      </c>
      <c r="H25" s="220">
        <v>2.1976853947723805</v>
      </c>
      <c r="I25" s="220">
        <v>3.2464222368019873</v>
      </c>
      <c r="J25" s="220">
        <v>6.41</v>
      </c>
      <c r="K25" s="220">
        <v>14.21</v>
      </c>
      <c r="L25" s="220">
        <v>3.1643463119415882</v>
      </c>
      <c r="M25" s="220">
        <v>3.41</v>
      </c>
      <c r="N25" s="220">
        <v>2.2999999999999998</v>
      </c>
      <c r="O25" s="220">
        <v>2.4300000000000002</v>
      </c>
      <c r="P25" s="220">
        <v>11.26</v>
      </c>
      <c r="Q25" s="220">
        <v>0.5</v>
      </c>
      <c r="R25" s="220">
        <v>2.71</v>
      </c>
      <c r="S25" s="220">
        <v>-0.63</v>
      </c>
      <c r="T25" s="220">
        <v>-1.69</v>
      </c>
      <c r="U25" s="220">
        <v>0.9</v>
      </c>
      <c r="V25" s="220"/>
    </row>
    <row r="26" spans="1:22" s="145" customFormat="1"/>
    <row r="27" spans="1:22" s="145" customFormat="1" ht="14.5">
      <c r="A27" s="166" t="s">
        <v>501</v>
      </c>
      <c r="B27" s="166"/>
      <c r="C27" s="166"/>
      <c r="D27" s="166"/>
    </row>
    <row r="28" spans="1:22" s="145" customFormat="1"/>
    <row r="29" spans="1:22" s="145" customFormat="1"/>
    <row r="30" spans="1:22" s="145" customFormat="1"/>
    <row r="31" spans="1:22" s="145" customFormat="1"/>
    <row r="32" spans="1:22"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phoneticPr fontId="25" type="noConversion"/>
  <pageMargins left="0.7" right="0.7" top="0.75" bottom="0.75" header="0.3" footer="0.3"/>
  <pageSetup scale="34" orientation="portrait"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249977111117893"/>
    <pageSetUpPr fitToPage="1"/>
  </sheetPr>
  <dimension ref="A1:Z438"/>
  <sheetViews>
    <sheetView showGridLines="0" view="pageBreakPreview" zoomScale="80" zoomScaleNormal="80" zoomScaleSheetLayoutView="80" workbookViewId="0">
      <pane xSplit="1" ySplit="3" topLeftCell="W4" activePane="bottomRight" state="frozen"/>
      <selection pane="topRight"/>
      <selection pane="bottomLeft"/>
      <selection pane="bottomRight" activeCell="W59" sqref="W59"/>
    </sheetView>
  </sheetViews>
  <sheetFormatPr defaultColWidth="8.81640625" defaultRowHeight="13"/>
  <cols>
    <col min="1" max="1" width="57.54296875" style="122" customWidth="1"/>
    <col min="2" max="2" width="11.81640625" style="122" bestFit="1" customWidth="1"/>
    <col min="3" max="17" width="10.453125" style="122" customWidth="1"/>
    <col min="18" max="20" width="9.54296875" style="122" customWidth="1"/>
    <col min="21" max="21" width="8.81640625" style="122"/>
    <col min="22" max="22" width="8.81640625" style="122" customWidth="1"/>
    <col min="23" max="23" width="11.453125" style="122" customWidth="1"/>
    <col min="24" max="24" width="11.1796875" style="122" customWidth="1"/>
    <col min="25" max="25" width="8.81640625" style="122"/>
    <col min="26" max="26" width="9.54296875" style="122" customWidth="1"/>
    <col min="27" max="16384" width="8.81640625" style="122"/>
  </cols>
  <sheetData>
    <row r="1" spans="1:26" s="207" customFormat="1">
      <c r="A1" s="197" t="s">
        <v>353</v>
      </c>
    </row>
    <row r="2" spans="1:26" s="207" customFormat="1" ht="13.5" thickBot="1">
      <c r="A2" s="199" t="s">
        <v>322</v>
      </c>
      <c r="B2" s="200"/>
      <c r="C2" s="200"/>
      <c r="D2" s="200"/>
      <c r="E2" s="197"/>
      <c r="F2" s="199"/>
      <c r="G2" s="199"/>
      <c r="H2" s="199"/>
      <c r="I2" s="199"/>
      <c r="J2" s="199"/>
      <c r="K2" s="199"/>
      <c r="L2" s="199"/>
      <c r="M2" s="199"/>
      <c r="N2" s="199"/>
      <c r="O2" s="199"/>
      <c r="P2" s="199"/>
      <c r="Q2" s="199"/>
      <c r="R2" s="208"/>
      <c r="S2" s="208"/>
    </row>
    <row r="3" spans="1:26" s="207" customFormat="1" ht="14" thickTop="1" thickBot="1">
      <c r="A3" s="209"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10" t="s">
        <v>487</v>
      </c>
      <c r="W3" s="210" t="s">
        <v>503</v>
      </c>
      <c r="X3" s="210" t="str">
        <f>'1 FO Q'!T3</f>
        <v>Q3 2023</v>
      </c>
      <c r="Y3" s="210" t="str">
        <f>'1 FO Q'!U3</f>
        <v>Q4 2023</v>
      </c>
      <c r="Z3" s="210" t="s">
        <v>530</v>
      </c>
    </row>
    <row r="4" spans="1:26" s="150" customFormat="1" ht="13.5" thickTop="1">
      <c r="A4" s="172" t="s">
        <v>3</v>
      </c>
      <c r="B4" s="173"/>
      <c r="C4" s="173"/>
      <c r="D4" s="173"/>
      <c r="E4" s="173"/>
      <c r="G4" s="173"/>
      <c r="H4" s="173"/>
      <c r="I4" s="173"/>
      <c r="J4" s="173"/>
      <c r="K4" s="173"/>
      <c r="L4" s="173"/>
      <c r="M4" s="173"/>
      <c r="N4" s="173"/>
      <c r="O4" s="173"/>
      <c r="P4" s="173"/>
      <c r="Q4" s="173"/>
      <c r="R4" s="173"/>
      <c r="S4" s="173"/>
    </row>
    <row r="5" spans="1:26" s="145" customFormat="1" ht="8.15" customHeight="1">
      <c r="A5" s="161"/>
      <c r="B5" s="139"/>
      <c r="C5" s="139"/>
      <c r="D5" s="139"/>
      <c r="E5" s="139"/>
      <c r="G5" s="139"/>
      <c r="H5" s="139"/>
      <c r="I5" s="139"/>
      <c r="J5" s="139"/>
      <c r="K5" s="139"/>
      <c r="L5" s="139"/>
      <c r="M5" s="139"/>
      <c r="N5" s="139"/>
      <c r="O5" s="139"/>
      <c r="P5" s="139"/>
      <c r="Q5" s="139"/>
      <c r="R5" s="139"/>
      <c r="S5" s="139"/>
      <c r="U5" s="136"/>
    </row>
    <row r="6" spans="1:26" s="145" customFormat="1">
      <c r="A6" s="135" t="s">
        <v>477</v>
      </c>
      <c r="B6" s="136">
        <v>791.58785773868635</v>
      </c>
      <c r="C6" s="136">
        <v>832.64930019418262</v>
      </c>
      <c r="D6" s="136">
        <v>814.49846868182647</v>
      </c>
      <c r="E6" s="136">
        <v>884.60228130061341</v>
      </c>
      <c r="F6" s="136">
        <v>3323.3379079153087</v>
      </c>
      <c r="G6" s="136">
        <v>887.07349141040038</v>
      </c>
      <c r="H6" s="136">
        <v>798</v>
      </c>
      <c r="I6" s="136">
        <v>957</v>
      </c>
      <c r="J6" s="136">
        <v>983</v>
      </c>
      <c r="K6" s="136">
        <v>3625.0734914104005</v>
      </c>
      <c r="L6" s="136">
        <v>1012</v>
      </c>
      <c r="M6" s="136">
        <v>1074</v>
      </c>
      <c r="N6" s="136">
        <v>1095</v>
      </c>
      <c r="O6" s="136">
        <v>1150</v>
      </c>
      <c r="P6" s="136">
        <v>4331</v>
      </c>
      <c r="Q6" s="136">
        <v>1211</v>
      </c>
      <c r="R6" s="257">
        <v>1288</v>
      </c>
      <c r="S6" s="257">
        <v>1437</v>
      </c>
      <c r="T6" s="136">
        <v>1599</v>
      </c>
      <c r="U6" s="136">
        <v>5535</v>
      </c>
      <c r="V6" s="136">
        <v>1682</v>
      </c>
      <c r="W6" s="136">
        <v>1651</v>
      </c>
      <c r="X6" s="136">
        <v>1607</v>
      </c>
      <c r="Y6" s="136">
        <v>1595</v>
      </c>
      <c r="Z6" s="136">
        <v>6535</v>
      </c>
    </row>
    <row r="7" spans="1:26" s="145" customFormat="1">
      <c r="A7" s="135" t="s">
        <v>480</v>
      </c>
      <c r="B7" s="136">
        <v>1675.029</v>
      </c>
      <c r="C7" s="136">
        <v>1685.9506998058177</v>
      </c>
      <c r="D7" s="136">
        <v>1733.353000000001</v>
      </c>
      <c r="E7" s="136">
        <v>1781.3747186993869</v>
      </c>
      <c r="F7" s="136">
        <v>6874.3850920846926</v>
      </c>
      <c r="G7" s="136">
        <v>1648.4413151430817</v>
      </c>
      <c r="H7" s="136">
        <v>1088</v>
      </c>
      <c r="I7" s="136">
        <v>1108</v>
      </c>
      <c r="J7" s="136">
        <v>1102</v>
      </c>
      <c r="K7" s="136">
        <v>4946.4413151430817</v>
      </c>
      <c r="L7" s="136">
        <v>1111</v>
      </c>
      <c r="M7" s="136">
        <v>1056</v>
      </c>
      <c r="N7" s="136">
        <v>1118</v>
      </c>
      <c r="O7" s="136">
        <v>1214</v>
      </c>
      <c r="P7" s="136">
        <v>4498</v>
      </c>
      <c r="Q7" s="136">
        <v>1146</v>
      </c>
      <c r="R7" s="257">
        <v>1149</v>
      </c>
      <c r="S7" s="257">
        <v>1257</v>
      </c>
      <c r="T7" s="136">
        <v>1362</v>
      </c>
      <c r="U7" s="136">
        <v>4914</v>
      </c>
      <c r="V7" s="136">
        <v>1313</v>
      </c>
      <c r="W7" s="136">
        <v>1313</v>
      </c>
      <c r="X7" s="136">
        <v>1389</v>
      </c>
      <c r="Y7" s="136">
        <v>1499</v>
      </c>
      <c r="Z7" s="136">
        <v>5513</v>
      </c>
    </row>
    <row r="8" spans="1:26" s="145" customFormat="1">
      <c r="A8" s="135" t="s">
        <v>478</v>
      </c>
      <c r="B8" s="136">
        <v>964</v>
      </c>
      <c r="C8" s="136">
        <v>1047</v>
      </c>
      <c r="D8" s="136">
        <v>836</v>
      </c>
      <c r="E8" s="136">
        <v>1160</v>
      </c>
      <c r="F8" s="136">
        <v>4005.8769999999995</v>
      </c>
      <c r="G8" s="136">
        <v>834.68519344651736</v>
      </c>
      <c r="H8" s="136">
        <v>738</v>
      </c>
      <c r="I8" s="136">
        <v>762</v>
      </c>
      <c r="J8" s="136">
        <v>1097</v>
      </c>
      <c r="K8" s="136">
        <v>3433</v>
      </c>
      <c r="L8" s="136">
        <v>859</v>
      </c>
      <c r="M8" s="136">
        <v>941</v>
      </c>
      <c r="N8" s="136">
        <v>837</v>
      </c>
      <c r="O8" s="136">
        <v>1140</v>
      </c>
      <c r="P8" s="136">
        <v>3777</v>
      </c>
      <c r="Q8" s="136">
        <v>876</v>
      </c>
      <c r="R8" s="257">
        <v>1006</v>
      </c>
      <c r="S8" s="257">
        <v>845</v>
      </c>
      <c r="T8" s="136">
        <v>1081</v>
      </c>
      <c r="U8" s="136">
        <v>3808</v>
      </c>
      <c r="V8" s="136">
        <v>871</v>
      </c>
      <c r="W8" s="136">
        <v>856</v>
      </c>
      <c r="X8" s="136">
        <v>780</v>
      </c>
      <c r="Y8" s="136">
        <v>1042</v>
      </c>
      <c r="Z8" s="136">
        <v>3549</v>
      </c>
    </row>
    <row r="9" spans="1:26" s="150" customFormat="1">
      <c r="A9" s="149" t="s">
        <v>507</v>
      </c>
      <c r="B9" s="211">
        <v>3430</v>
      </c>
      <c r="C9" s="211">
        <v>3565.6000000000004</v>
      </c>
      <c r="D9" s="211">
        <v>3382.6000000000004</v>
      </c>
      <c r="E9" s="211">
        <v>3825.4</v>
      </c>
      <c r="F9" s="211">
        <v>14203.6</v>
      </c>
      <c r="G9" s="211">
        <v>3370.2</v>
      </c>
      <c r="H9" s="211">
        <v>2624</v>
      </c>
      <c r="I9" s="211">
        <v>2828</v>
      </c>
      <c r="J9" s="211">
        <v>3182</v>
      </c>
      <c r="K9" s="211">
        <v>12003</v>
      </c>
      <c r="L9" s="211">
        <v>2982</v>
      </c>
      <c r="M9" s="211">
        <v>3070</v>
      </c>
      <c r="N9" s="211">
        <v>3049</v>
      </c>
      <c r="O9" s="211">
        <v>3505</v>
      </c>
      <c r="P9" s="211">
        <v>12606</v>
      </c>
      <c r="Q9" s="211">
        <v>3233</v>
      </c>
      <c r="R9" s="269">
        <v>3442</v>
      </c>
      <c r="S9" s="269">
        <v>3539</v>
      </c>
      <c r="T9" s="211">
        <v>4042</v>
      </c>
      <c r="U9" s="211">
        <v>14257</v>
      </c>
      <c r="V9" s="211">
        <v>3866</v>
      </c>
      <c r="W9" s="211">
        <v>3820</v>
      </c>
      <c r="X9" s="211">
        <v>3776</v>
      </c>
      <c r="Y9" s="211">
        <v>4136</v>
      </c>
      <c r="Z9" s="211">
        <v>15597</v>
      </c>
    </row>
    <row r="10" spans="1:26" s="150" customFormat="1">
      <c r="A10" s="135" t="s">
        <v>508</v>
      </c>
      <c r="B10" s="136" t="s">
        <v>290</v>
      </c>
      <c r="C10" s="136" t="s">
        <v>290</v>
      </c>
      <c r="D10" s="136" t="s">
        <v>290</v>
      </c>
      <c r="E10" s="136" t="s">
        <v>290</v>
      </c>
      <c r="F10" s="136" t="s">
        <v>290</v>
      </c>
      <c r="G10" s="136" t="s">
        <v>290</v>
      </c>
      <c r="H10" s="136" t="s">
        <v>290</v>
      </c>
      <c r="I10" s="136" t="s">
        <v>290</v>
      </c>
      <c r="J10" s="136" t="s">
        <v>290</v>
      </c>
      <c r="K10" s="136" t="s">
        <v>290</v>
      </c>
      <c r="L10" s="136" t="s">
        <v>290</v>
      </c>
      <c r="M10" s="136">
        <v>2</v>
      </c>
      <c r="N10" s="136">
        <v>5</v>
      </c>
      <c r="O10" s="136">
        <v>48</v>
      </c>
      <c r="P10" s="136">
        <v>55</v>
      </c>
      <c r="Q10" s="136">
        <v>91</v>
      </c>
      <c r="R10" s="257">
        <v>282</v>
      </c>
      <c r="S10" s="257">
        <v>433</v>
      </c>
      <c r="T10" s="136">
        <v>628</v>
      </c>
      <c r="U10" s="136">
        <v>1434</v>
      </c>
      <c r="V10" s="136">
        <v>671</v>
      </c>
      <c r="W10" s="136">
        <v>771</v>
      </c>
      <c r="X10" s="136">
        <v>760</v>
      </c>
      <c r="Y10" s="136">
        <v>767</v>
      </c>
      <c r="Z10" s="136">
        <v>2970</v>
      </c>
    </row>
    <row r="11" spans="1:26" s="150" customFormat="1">
      <c r="A11" s="149" t="s">
        <v>448</v>
      </c>
      <c r="B11" s="211">
        <v>3430</v>
      </c>
      <c r="C11" s="211">
        <v>3565.6000000000004</v>
      </c>
      <c r="D11" s="211">
        <v>3382.6000000000004</v>
      </c>
      <c r="E11" s="211">
        <v>3825.4</v>
      </c>
      <c r="F11" s="211">
        <v>14203.6</v>
      </c>
      <c r="G11" s="211">
        <v>3370.2</v>
      </c>
      <c r="H11" s="211">
        <v>2624</v>
      </c>
      <c r="I11" s="211">
        <v>2828</v>
      </c>
      <c r="J11" s="211">
        <v>3182</v>
      </c>
      <c r="K11" s="211">
        <v>12003</v>
      </c>
      <c r="L11" s="211">
        <v>2982</v>
      </c>
      <c r="M11" s="211">
        <v>3072</v>
      </c>
      <c r="N11" s="211">
        <v>3054</v>
      </c>
      <c r="O11" s="211">
        <v>3553</v>
      </c>
      <c r="P11" s="211">
        <v>12661</v>
      </c>
      <c r="Q11" s="211">
        <v>3324</v>
      </c>
      <c r="R11" s="269">
        <v>3725</v>
      </c>
      <c r="S11" s="269">
        <v>3972</v>
      </c>
      <c r="T11" s="211">
        <v>4670</v>
      </c>
      <c r="U11" s="211">
        <v>15691</v>
      </c>
      <c r="V11" s="211">
        <v>4537</v>
      </c>
      <c r="W11" s="211">
        <v>4591</v>
      </c>
      <c r="X11" s="211">
        <v>4536</v>
      </c>
      <c r="Y11" s="211">
        <v>4903</v>
      </c>
      <c r="Z11" s="211">
        <v>18567</v>
      </c>
    </row>
    <row r="12" spans="1:26" s="145" customFormat="1" ht="6.65" customHeight="1">
      <c r="A12" s="165"/>
      <c r="B12" s="136"/>
      <c r="C12" s="136"/>
      <c r="D12" s="136"/>
      <c r="E12" s="136"/>
      <c r="F12" s="136"/>
      <c r="G12" s="136"/>
      <c r="H12" s="136"/>
      <c r="I12" s="136"/>
      <c r="J12" s="136"/>
      <c r="K12" s="136"/>
      <c r="L12" s="136"/>
      <c r="M12" s="136"/>
      <c r="N12" s="136"/>
      <c r="O12" s="136"/>
      <c r="P12" s="136"/>
      <c r="Q12" s="136"/>
      <c r="R12" s="257"/>
      <c r="S12" s="257"/>
      <c r="T12" s="136"/>
      <c r="U12" s="136"/>
      <c r="V12" s="136"/>
      <c r="W12" s="136"/>
      <c r="X12" s="136"/>
      <c r="Y12" s="136"/>
      <c r="Z12" s="136"/>
    </row>
    <row r="13" spans="1:26" s="145" customFormat="1">
      <c r="A13" s="135" t="s">
        <v>511</v>
      </c>
      <c r="B13" s="136">
        <v>284</v>
      </c>
      <c r="C13" s="136">
        <v>432.09999999999997</v>
      </c>
      <c r="D13" s="136">
        <v>265</v>
      </c>
      <c r="E13" s="136">
        <v>460</v>
      </c>
      <c r="F13" s="136">
        <v>1440.6</v>
      </c>
      <c r="G13" s="136">
        <v>219</v>
      </c>
      <c r="H13" s="136">
        <v>156</v>
      </c>
      <c r="I13" s="136">
        <v>176</v>
      </c>
      <c r="J13" s="136">
        <v>426</v>
      </c>
      <c r="K13" s="136">
        <v>978</v>
      </c>
      <c r="L13" s="136">
        <v>199</v>
      </c>
      <c r="M13" s="136">
        <v>294</v>
      </c>
      <c r="N13" s="136">
        <v>279.60000000000002</v>
      </c>
      <c r="O13" s="136">
        <v>339.6</v>
      </c>
      <c r="P13" s="136">
        <v>1112.2</v>
      </c>
      <c r="Q13" s="136">
        <v>256</v>
      </c>
      <c r="R13" s="257">
        <v>371</v>
      </c>
      <c r="S13" s="257">
        <v>248</v>
      </c>
      <c r="T13" s="136">
        <v>136</v>
      </c>
      <c r="U13" s="136">
        <v>1011</v>
      </c>
      <c r="V13" s="136">
        <v>163</v>
      </c>
      <c r="W13" s="136">
        <v>208</v>
      </c>
      <c r="X13" s="136">
        <v>19</v>
      </c>
      <c r="Y13" s="136">
        <v>165</v>
      </c>
      <c r="Z13" s="136">
        <v>556</v>
      </c>
    </row>
    <row r="14" spans="1:26" s="145" customFormat="1">
      <c r="A14" s="135" t="s">
        <v>512</v>
      </c>
      <c r="B14" s="136"/>
      <c r="C14" s="136"/>
      <c r="D14" s="136"/>
      <c r="E14" s="136"/>
      <c r="F14" s="136"/>
      <c r="G14" s="136"/>
      <c r="H14" s="136"/>
      <c r="I14" s="136"/>
      <c r="J14" s="136"/>
      <c r="K14" s="136"/>
      <c r="L14" s="136">
        <v>-36</v>
      </c>
      <c r="M14" s="136">
        <v>-50</v>
      </c>
      <c r="N14" s="136">
        <v>-200</v>
      </c>
      <c r="O14" s="136">
        <v>-219</v>
      </c>
      <c r="P14" s="136">
        <v>-505</v>
      </c>
      <c r="Q14" s="136">
        <v>-305</v>
      </c>
      <c r="R14" s="257">
        <v>-239</v>
      </c>
      <c r="S14" s="257">
        <v>-419</v>
      </c>
      <c r="T14" s="136">
        <v>-420</v>
      </c>
      <c r="U14" s="136">
        <v>-1383</v>
      </c>
      <c r="V14" s="136">
        <v>-454</v>
      </c>
      <c r="W14" s="136">
        <v>-481</v>
      </c>
      <c r="X14" s="136">
        <v>-340</v>
      </c>
      <c r="Y14" s="136">
        <v>-395</v>
      </c>
      <c r="Z14" s="136">
        <v>-1671</v>
      </c>
    </row>
    <row r="15" spans="1:26" s="264" customFormat="1">
      <c r="A15" s="262" t="s">
        <v>514</v>
      </c>
      <c r="B15" s="263">
        <v>284</v>
      </c>
      <c r="C15" s="263">
        <v>432.09999999999997</v>
      </c>
      <c r="D15" s="263">
        <v>265</v>
      </c>
      <c r="E15" s="263">
        <v>460</v>
      </c>
      <c r="F15" s="263">
        <v>1440.6</v>
      </c>
      <c r="G15" s="263">
        <v>219</v>
      </c>
      <c r="H15" s="263">
        <v>156</v>
      </c>
      <c r="I15" s="263">
        <v>176</v>
      </c>
      <c r="J15" s="263">
        <v>426</v>
      </c>
      <c r="K15" s="263">
        <v>978</v>
      </c>
      <c r="L15" s="263">
        <v>163</v>
      </c>
      <c r="M15" s="263">
        <v>244</v>
      </c>
      <c r="N15" s="263">
        <v>80</v>
      </c>
      <c r="O15" s="263">
        <v>121</v>
      </c>
      <c r="P15" s="263">
        <v>607</v>
      </c>
      <c r="Q15" s="263">
        <v>-49</v>
      </c>
      <c r="R15" s="270">
        <v>132</v>
      </c>
      <c r="S15" s="270">
        <v>-171</v>
      </c>
      <c r="T15" s="263">
        <v>-284</v>
      </c>
      <c r="U15" s="263">
        <v>-372</v>
      </c>
      <c r="V15" s="263">
        <v>-291</v>
      </c>
      <c r="W15" s="263">
        <v>-273</v>
      </c>
      <c r="X15" s="263">
        <v>-321</v>
      </c>
      <c r="Y15" s="263">
        <v>-230</v>
      </c>
      <c r="Z15" s="263">
        <v>-1115</v>
      </c>
    </row>
    <row r="16" spans="1:26" s="145" customFormat="1">
      <c r="A16" s="135" t="s">
        <v>515</v>
      </c>
      <c r="B16" s="136">
        <v>0.3</v>
      </c>
      <c r="C16" s="136">
        <v>1.7</v>
      </c>
      <c r="D16" s="136">
        <v>0.39999999999999991</v>
      </c>
      <c r="E16" s="136">
        <v>2.3000000000000003</v>
      </c>
      <c r="F16" s="136">
        <v>4.7</v>
      </c>
      <c r="G16" s="136">
        <v>0.2</v>
      </c>
      <c r="H16" s="136">
        <v>54</v>
      </c>
      <c r="I16" s="136">
        <v>80</v>
      </c>
      <c r="J16" s="136">
        <v>-35</v>
      </c>
      <c r="K16" s="136">
        <v>100</v>
      </c>
      <c r="L16" s="136">
        <v>47</v>
      </c>
      <c r="M16" s="136">
        <v>9</v>
      </c>
      <c r="N16" s="136">
        <v>34</v>
      </c>
      <c r="O16" s="136">
        <v>-51</v>
      </c>
      <c r="P16" s="136">
        <v>40</v>
      </c>
      <c r="Q16" s="136">
        <v>55</v>
      </c>
      <c r="R16" s="257">
        <v>73</v>
      </c>
      <c r="S16" s="257">
        <v>71</v>
      </c>
      <c r="T16" s="136">
        <v>76</v>
      </c>
      <c r="U16" s="136">
        <v>275</v>
      </c>
      <c r="V16" s="136">
        <v>10</v>
      </c>
      <c r="W16" s="136">
        <v>2</v>
      </c>
      <c r="X16" s="136">
        <v>36</v>
      </c>
      <c r="Y16" s="136">
        <v>15</v>
      </c>
      <c r="Z16" s="136">
        <v>63</v>
      </c>
    </row>
    <row r="17" spans="1:26" s="145" customFormat="1" hidden="1">
      <c r="A17" s="135" t="s">
        <v>176</v>
      </c>
      <c r="B17" s="136">
        <v>284.3</v>
      </c>
      <c r="C17" s="136">
        <v>433.79999999999995</v>
      </c>
      <c r="D17" s="136">
        <v>265</v>
      </c>
      <c r="E17" s="136">
        <v>462</v>
      </c>
      <c r="F17" s="136">
        <v>1445.3</v>
      </c>
      <c r="G17" s="136">
        <v>219.2</v>
      </c>
      <c r="H17" s="136">
        <v>210</v>
      </c>
      <c r="I17" s="136">
        <v>256</v>
      </c>
      <c r="J17" s="136">
        <v>392</v>
      </c>
      <c r="K17" s="136">
        <v>1077.2</v>
      </c>
      <c r="L17" s="136">
        <v>210</v>
      </c>
      <c r="M17" s="136">
        <v>253</v>
      </c>
      <c r="N17" s="136">
        <v>114</v>
      </c>
      <c r="O17" s="136">
        <v>69</v>
      </c>
      <c r="P17" s="136">
        <v>647</v>
      </c>
      <c r="Q17" s="136">
        <v>6</v>
      </c>
      <c r="R17" s="257">
        <v>205</v>
      </c>
      <c r="S17" s="257">
        <v>-100</v>
      </c>
      <c r="T17" s="136">
        <v>-208</v>
      </c>
      <c r="U17" s="136">
        <v>-97</v>
      </c>
      <c r="V17" s="136"/>
      <c r="W17" s="136">
        <v>-6279</v>
      </c>
      <c r="X17" s="136">
        <v>-253</v>
      </c>
      <c r="Y17" s="136">
        <v>-2648</v>
      </c>
      <c r="Z17" s="136">
        <v>-9224</v>
      </c>
    </row>
    <row r="18" spans="1:26" s="145" customFormat="1">
      <c r="A18" s="135" t="s">
        <v>90</v>
      </c>
      <c r="B18" s="136">
        <v>-56.2</v>
      </c>
      <c r="C18" s="136">
        <v>0</v>
      </c>
      <c r="D18" s="136">
        <v>0</v>
      </c>
      <c r="E18" s="136">
        <v>-699</v>
      </c>
      <c r="F18" s="136">
        <v>-755.4</v>
      </c>
      <c r="G18" s="136">
        <v>0</v>
      </c>
      <c r="H18" s="136">
        <v>2383</v>
      </c>
      <c r="I18" s="136">
        <v>0</v>
      </c>
      <c r="J18" s="136">
        <v>-275</v>
      </c>
      <c r="K18" s="136">
        <v>2109</v>
      </c>
      <c r="L18" s="136">
        <v>0</v>
      </c>
      <c r="M18" s="136">
        <v>-74</v>
      </c>
      <c r="N18" s="136">
        <v>0</v>
      </c>
      <c r="O18" s="136">
        <v>0</v>
      </c>
      <c r="P18" s="136">
        <v>-74</v>
      </c>
      <c r="Q18" s="136">
        <v>595</v>
      </c>
      <c r="R18" s="257">
        <v>0</v>
      </c>
      <c r="S18" s="257">
        <v>0</v>
      </c>
      <c r="T18" s="136">
        <v>-86</v>
      </c>
      <c r="U18" s="136">
        <v>510</v>
      </c>
      <c r="V18" s="136">
        <v>-44</v>
      </c>
      <c r="W18" s="136">
        <v>-6279</v>
      </c>
      <c r="X18" s="136">
        <v>-253</v>
      </c>
      <c r="Y18" s="136">
        <v>-2648</v>
      </c>
      <c r="Z18" s="136">
        <v>-9224</v>
      </c>
    </row>
    <row r="19" spans="1:26" s="264" customFormat="1">
      <c r="A19" s="262" t="s">
        <v>6</v>
      </c>
      <c r="B19" s="263">
        <v>228.10000000000002</v>
      </c>
      <c r="C19" s="263">
        <v>433.79999999999995</v>
      </c>
      <c r="D19" s="263">
        <v>265.10000000000002</v>
      </c>
      <c r="E19" s="263">
        <v>-237.10000000000002</v>
      </c>
      <c r="F19" s="263">
        <v>689.9</v>
      </c>
      <c r="G19" s="263">
        <v>219.2</v>
      </c>
      <c r="H19" s="263">
        <v>2594</v>
      </c>
      <c r="I19" s="263">
        <v>256</v>
      </c>
      <c r="J19" s="263">
        <v>117</v>
      </c>
      <c r="K19" s="263">
        <v>3186.2</v>
      </c>
      <c r="L19" s="263">
        <v>210</v>
      </c>
      <c r="M19" s="263">
        <v>179</v>
      </c>
      <c r="N19" s="263">
        <v>114</v>
      </c>
      <c r="O19" s="263">
        <v>69</v>
      </c>
      <c r="P19" s="263">
        <v>573</v>
      </c>
      <c r="Q19" s="263">
        <v>602</v>
      </c>
      <c r="R19" s="270">
        <v>205</v>
      </c>
      <c r="S19" s="270">
        <v>-100</v>
      </c>
      <c r="T19" s="263">
        <v>-294</v>
      </c>
      <c r="U19" s="263">
        <v>413</v>
      </c>
      <c r="V19" s="263">
        <v>-325</v>
      </c>
      <c r="W19" s="263">
        <v>-6551</v>
      </c>
      <c r="X19" s="263">
        <v>-538</v>
      </c>
      <c r="Y19" s="263">
        <v>-2863</v>
      </c>
      <c r="Z19" s="263">
        <v>-10276</v>
      </c>
    </row>
    <row r="20" spans="1:26" s="145" customFormat="1">
      <c r="A20" s="135" t="s">
        <v>479</v>
      </c>
      <c r="B20" s="136">
        <v>166.6</v>
      </c>
      <c r="C20" s="136">
        <v>348.4</v>
      </c>
      <c r="D20" s="136">
        <v>233.29999999999998</v>
      </c>
      <c r="E20" s="136">
        <v>-158.69999999999996</v>
      </c>
      <c r="F20" s="136">
        <v>589.6</v>
      </c>
      <c r="G20" s="136">
        <v>156.6</v>
      </c>
      <c r="H20" s="136">
        <v>2515</v>
      </c>
      <c r="I20" s="136">
        <v>188</v>
      </c>
      <c r="J20" s="136">
        <v>-633</v>
      </c>
      <c r="K20" s="136">
        <v>2226</v>
      </c>
      <c r="L20" s="136">
        <v>145</v>
      </c>
      <c r="M20" s="136">
        <v>92</v>
      </c>
      <c r="N20" s="136">
        <v>55</v>
      </c>
      <c r="O20" s="136">
        <v>32</v>
      </c>
      <c r="P20" s="136">
        <v>325</v>
      </c>
      <c r="Q20" s="136">
        <v>483</v>
      </c>
      <c r="R20" s="257">
        <v>175</v>
      </c>
      <c r="S20" s="257">
        <v>-86</v>
      </c>
      <c r="T20" s="136">
        <v>-250</v>
      </c>
      <c r="U20" s="136">
        <v>323</v>
      </c>
      <c r="V20" s="136">
        <v>-288</v>
      </c>
      <c r="W20" s="136">
        <v>-5886</v>
      </c>
      <c r="X20" s="136">
        <v>-693</v>
      </c>
      <c r="Y20" s="136">
        <v>-2881</v>
      </c>
      <c r="Z20" s="136">
        <v>-9747</v>
      </c>
    </row>
    <row r="21" spans="1:26" s="145" customFormat="1">
      <c r="A21" s="135" t="s">
        <v>365</v>
      </c>
      <c r="B21" s="190">
        <v>2.48</v>
      </c>
      <c r="C21" s="190">
        <v>5.17</v>
      </c>
      <c r="D21" s="190">
        <v>3.46</v>
      </c>
      <c r="E21" s="190">
        <v>-2.36</v>
      </c>
      <c r="F21" s="190">
        <v>8.77</v>
      </c>
      <c r="G21" s="190">
        <v>2.33</v>
      </c>
      <c r="H21" s="190">
        <v>37.340000000000003</v>
      </c>
      <c r="I21" s="190">
        <v>2.79</v>
      </c>
      <c r="J21" s="190">
        <v>-9.4</v>
      </c>
      <c r="K21" s="190">
        <v>33.06</v>
      </c>
      <c r="L21" s="190">
        <v>1.99</v>
      </c>
      <c r="M21" s="190">
        <v>1.18</v>
      </c>
      <c r="N21" s="190">
        <v>0.71</v>
      </c>
      <c r="O21" s="190">
        <v>0.41</v>
      </c>
      <c r="P21" s="190">
        <v>4.2300000000000004</v>
      </c>
      <c r="Q21" s="190">
        <v>6.2</v>
      </c>
      <c r="R21" s="271">
        <v>2.25</v>
      </c>
      <c r="S21" s="271">
        <v>-1.1000000000000001</v>
      </c>
      <c r="T21" s="190">
        <v>3.19</v>
      </c>
      <c r="U21" s="190">
        <v>4.13</v>
      </c>
      <c r="V21" s="190">
        <v>-3.68</v>
      </c>
      <c r="W21" s="190">
        <v>-75.24305038268497</v>
      </c>
      <c r="X21" s="190">
        <v>-8.85</v>
      </c>
      <c r="Y21" s="190">
        <v>-36.83</v>
      </c>
      <c r="Z21" s="190">
        <v>-124.61</v>
      </c>
    </row>
    <row r="22" spans="1:26" s="145" customFormat="1" hidden="1">
      <c r="A22" s="135" t="s">
        <v>378</v>
      </c>
      <c r="B22" s="144">
        <v>218</v>
      </c>
      <c r="C22" s="144">
        <v>333</v>
      </c>
      <c r="D22" s="144">
        <v>206</v>
      </c>
      <c r="E22" s="144">
        <v>389</v>
      </c>
      <c r="F22" s="148">
        <v>1145</v>
      </c>
      <c r="G22" s="144">
        <v>158</v>
      </c>
      <c r="H22" s="144">
        <v>148</v>
      </c>
      <c r="I22" s="144">
        <v>218.63850600000001</v>
      </c>
      <c r="J22" s="144">
        <v>432</v>
      </c>
      <c r="K22" s="136">
        <v>956.63850600000001</v>
      </c>
      <c r="L22" s="136">
        <v>231</v>
      </c>
      <c r="M22" s="136">
        <v>266</v>
      </c>
      <c r="N22" s="136">
        <v>179</v>
      </c>
      <c r="O22" s="136">
        <v>189</v>
      </c>
      <c r="P22" s="136">
        <v>864</v>
      </c>
      <c r="Q22" s="136">
        <v>39</v>
      </c>
      <c r="R22" s="257">
        <v>212</v>
      </c>
      <c r="S22" s="257">
        <v>-49</v>
      </c>
      <c r="T22" s="136">
        <v>-132</v>
      </c>
      <c r="U22" s="136">
        <v>70</v>
      </c>
      <c r="V22" s="136"/>
      <c r="W22" s="136"/>
      <c r="X22" s="136">
        <v>5.0317796610169488E-3</v>
      </c>
      <c r="Y22" s="136"/>
      <c r="Z22" s="136"/>
    </row>
    <row r="23" spans="1:26" s="145" customFormat="1" hidden="1">
      <c r="A23" s="135" t="s">
        <v>392</v>
      </c>
      <c r="B23" s="143">
        <v>3.25</v>
      </c>
      <c r="C23" s="143">
        <v>4.9400000000000004</v>
      </c>
      <c r="D23" s="143">
        <v>3.06</v>
      </c>
      <c r="E23" s="143">
        <v>5.78</v>
      </c>
      <c r="F23" s="145">
        <v>17.02</v>
      </c>
      <c r="G23" s="143">
        <v>2.35</v>
      </c>
      <c r="H23" s="143">
        <v>2.2000000000000002</v>
      </c>
      <c r="I23" s="143">
        <v>3.2464222368019873</v>
      </c>
      <c r="J23" s="143">
        <v>6.41</v>
      </c>
      <c r="K23" s="190">
        <v>14.206422236801988</v>
      </c>
      <c r="L23" s="190">
        <v>3.1643463119415882</v>
      </c>
      <c r="M23" s="190">
        <v>3.41</v>
      </c>
      <c r="N23" s="190">
        <v>2.2999999999999998</v>
      </c>
      <c r="O23" s="190">
        <v>2.4300000000000002</v>
      </c>
      <c r="P23" s="190">
        <v>11.26</v>
      </c>
      <c r="Q23" s="190">
        <v>0.5</v>
      </c>
      <c r="R23" s="271">
        <v>2.71</v>
      </c>
      <c r="S23" s="271">
        <v>-0.63</v>
      </c>
      <c r="T23" s="190">
        <v>-1.69</v>
      </c>
      <c r="U23" s="190">
        <v>0.9</v>
      </c>
      <c r="V23" s="190"/>
      <c r="W23" s="190"/>
      <c r="X23" s="190" t="s">
        <v>476</v>
      </c>
      <c r="Y23" s="190"/>
      <c r="Z23" s="190"/>
    </row>
    <row r="24" spans="1:26" s="145" customFormat="1" ht="6" customHeight="1">
      <c r="A24" s="165"/>
      <c r="B24" s="136"/>
      <c r="C24" s="190"/>
      <c r="D24" s="136"/>
      <c r="E24" s="190"/>
      <c r="F24" s="136"/>
      <c r="G24" s="136"/>
      <c r="H24" s="136"/>
      <c r="I24" s="136"/>
      <c r="J24" s="136"/>
      <c r="K24" s="257"/>
      <c r="L24" s="136"/>
      <c r="M24" s="136"/>
      <c r="N24" s="136"/>
      <c r="O24" s="136"/>
      <c r="P24" s="136"/>
      <c r="Q24" s="136"/>
      <c r="R24" s="257"/>
      <c r="S24" s="257"/>
      <c r="T24" s="136"/>
      <c r="U24" s="136"/>
      <c r="V24" s="136"/>
      <c r="W24" s="136"/>
      <c r="X24" s="136"/>
      <c r="Y24" s="136"/>
      <c r="Z24" s="136"/>
    </row>
    <row r="25" spans="1:26" s="145" customFormat="1" ht="13.5">
      <c r="A25" s="135" t="s">
        <v>509</v>
      </c>
      <c r="B25" s="137">
        <v>0.08</v>
      </c>
      <c r="C25" s="137">
        <v>6.9000000000000006E-2</v>
      </c>
      <c r="D25" s="137">
        <v>0.105</v>
      </c>
      <c r="E25" s="137">
        <v>5.2999999999999999E-2</v>
      </c>
      <c r="F25" s="137">
        <v>7.5999999999999998E-2</v>
      </c>
      <c r="G25" s="137">
        <v>-1.7000000000000001E-2</v>
      </c>
      <c r="H25" s="137">
        <v>-0.26400000000000001</v>
      </c>
      <c r="I25" s="137">
        <v>-0.16400000000000001</v>
      </c>
      <c r="J25" s="137">
        <v>-0.16819156166675384</v>
      </c>
      <c r="K25" s="258">
        <v>-0.15493255231068181</v>
      </c>
      <c r="L25" s="137">
        <v>-0.115</v>
      </c>
      <c r="M25" s="137">
        <v>0.17073170731707318</v>
      </c>
      <c r="N25" s="137">
        <v>0.08</v>
      </c>
      <c r="O25" s="137">
        <v>0.11700000000000001</v>
      </c>
      <c r="P25" s="137">
        <v>5.5E-2</v>
      </c>
      <c r="Q25" s="137">
        <v>0.115</v>
      </c>
      <c r="R25" s="258">
        <v>0.21299999999999999</v>
      </c>
      <c r="S25" s="258">
        <v>0.3</v>
      </c>
      <c r="T25" s="137">
        <v>0.314</v>
      </c>
      <c r="U25" s="137">
        <v>0.23899999999999999</v>
      </c>
      <c r="V25" s="137">
        <v>0.36499999999999999</v>
      </c>
      <c r="W25" s="137">
        <v>0.23200000000000001</v>
      </c>
      <c r="X25" s="137">
        <v>0.14199999999999999</v>
      </c>
      <c r="Y25" s="137">
        <v>4.9892933618843685E-2</v>
      </c>
      <c r="Z25" s="137">
        <v>0.18328978395258427</v>
      </c>
    </row>
    <row r="26" spans="1:26" s="145" customFormat="1">
      <c r="A26" s="135" t="s">
        <v>499</v>
      </c>
      <c r="B26" s="137">
        <v>5.6000000000000001E-2</v>
      </c>
      <c r="C26" s="137">
        <v>5.5E-2</v>
      </c>
      <c r="D26" s="137">
        <v>9.5000000000000001E-2</v>
      </c>
      <c r="E26" s="137">
        <v>4.2000000000000003E-2</v>
      </c>
      <c r="F26" s="137">
        <v>6.0999999999999999E-2</v>
      </c>
      <c r="G26" s="137">
        <v>-1.7999999999999999E-2</v>
      </c>
      <c r="H26" s="137">
        <v>-0.126</v>
      </c>
      <c r="I26" s="137">
        <v>0.104</v>
      </c>
      <c r="J26" s="137">
        <v>6.0999999999999999E-2</v>
      </c>
      <c r="K26" s="258">
        <v>1E-3</v>
      </c>
      <c r="L26" s="137">
        <v>0.1586667626822198</v>
      </c>
      <c r="M26" s="137">
        <v>0.31230188090436695</v>
      </c>
      <c r="N26" s="137">
        <v>9.73283269057994E-2</v>
      </c>
      <c r="O26" s="137">
        <v>0.10892776938181847</v>
      </c>
      <c r="P26" s="137">
        <v>0.16200269255861821</v>
      </c>
      <c r="Q26" s="137">
        <v>6.8648816578795513E-2</v>
      </c>
      <c r="R26" s="258">
        <v>9.6001096207461778E-2</v>
      </c>
      <c r="S26" s="258">
        <v>0.11991365460177428</v>
      </c>
      <c r="T26" s="137">
        <v>0.10336861985336521</v>
      </c>
      <c r="U26" s="137">
        <v>9.7000000000000003E-2</v>
      </c>
      <c r="V26" s="137">
        <v>0.17</v>
      </c>
      <c r="W26" s="137">
        <v>0.08</v>
      </c>
      <c r="X26" s="137">
        <v>3.3000000000000002E-2</v>
      </c>
      <c r="Y26" s="137">
        <v>2.0286986640277092E-2</v>
      </c>
      <c r="Z26" s="137">
        <v>7.2034789927754792E-2</v>
      </c>
    </row>
    <row r="27" spans="1:26" s="145" customFormat="1">
      <c r="A27" s="135" t="s">
        <v>500</v>
      </c>
      <c r="B27" s="137"/>
      <c r="C27" s="137"/>
      <c r="D27" s="137"/>
      <c r="E27" s="137"/>
      <c r="F27" s="137"/>
      <c r="G27" s="137"/>
      <c r="H27" s="137"/>
      <c r="I27" s="137"/>
      <c r="J27" s="137"/>
      <c r="K27" s="258"/>
      <c r="L27" s="137"/>
      <c r="M27" s="137"/>
      <c r="N27" s="137"/>
      <c r="O27" s="137"/>
      <c r="P27" s="137"/>
      <c r="Q27" s="137" t="s">
        <v>476</v>
      </c>
      <c r="R27" s="258" t="s">
        <v>476</v>
      </c>
      <c r="S27" s="258" t="s">
        <v>476</v>
      </c>
      <c r="T27" s="137" t="s">
        <v>476</v>
      </c>
      <c r="U27" s="137" t="s">
        <v>476</v>
      </c>
      <c r="V27" s="137" t="s">
        <v>476</v>
      </c>
      <c r="W27" s="137">
        <v>1.1519999999999999</v>
      </c>
      <c r="X27" s="137">
        <v>0.40200000000000002</v>
      </c>
      <c r="Y27" s="137">
        <v>0.12420382165605096</v>
      </c>
      <c r="Z27" s="137">
        <v>0.72315202231520226</v>
      </c>
    </row>
    <row r="28" spans="1:26" s="145" customFormat="1" ht="14.5">
      <c r="A28" s="130" t="s">
        <v>510</v>
      </c>
      <c r="B28" s="260">
        <v>5.6000000000000001E-2</v>
      </c>
      <c r="C28" s="260">
        <v>5.5E-2</v>
      </c>
      <c r="D28" s="260">
        <v>9.5000000000000001E-2</v>
      </c>
      <c r="E28" s="260">
        <v>4.2000000000000003E-2</v>
      </c>
      <c r="F28" s="260">
        <v>6.0999999999999999E-2</v>
      </c>
      <c r="G28" s="260">
        <v>-1.7999999999999999E-2</v>
      </c>
      <c r="H28" s="260">
        <v>-0.126</v>
      </c>
      <c r="I28" s="260">
        <v>0.104</v>
      </c>
      <c r="J28" s="260">
        <v>6.0999999999999999E-2</v>
      </c>
      <c r="K28" s="261">
        <v>1E-3</v>
      </c>
      <c r="L28" s="260">
        <v>0.159</v>
      </c>
      <c r="M28" s="260">
        <v>0.313</v>
      </c>
      <c r="N28" s="260">
        <v>9.9000000000000005E-2</v>
      </c>
      <c r="O28" s="260">
        <v>0.124</v>
      </c>
      <c r="P28" s="260">
        <v>0.16700000000000001</v>
      </c>
      <c r="Q28" s="260">
        <v>9.9000000000000005E-2</v>
      </c>
      <c r="R28" s="261">
        <v>0.184</v>
      </c>
      <c r="S28" s="261">
        <v>0.254</v>
      </c>
      <c r="T28" s="260">
        <v>0.23899999999999999</v>
      </c>
      <c r="U28" s="260">
        <v>0.19700000000000001</v>
      </c>
      <c r="V28" s="260">
        <v>0.30299999999999999</v>
      </c>
      <c r="W28" s="260">
        <v>0.161</v>
      </c>
      <c r="X28" s="260">
        <v>7.3999999999999996E-2</v>
      </c>
      <c r="Y28" s="260">
        <v>3.4261241970021415E-2</v>
      </c>
      <c r="Z28" s="260">
        <v>0.13154037346249442</v>
      </c>
    </row>
    <row r="29" spans="1:26" s="145" customFormat="1">
      <c r="A29" s="130"/>
      <c r="B29" s="260"/>
      <c r="C29" s="260"/>
      <c r="D29" s="260"/>
      <c r="E29" s="260"/>
      <c r="F29" s="260"/>
      <c r="G29" s="260"/>
      <c r="H29" s="260"/>
      <c r="I29" s="260"/>
      <c r="J29" s="260"/>
      <c r="K29" s="261"/>
      <c r="L29" s="260"/>
      <c r="M29" s="260"/>
      <c r="N29" s="260"/>
      <c r="O29" s="260"/>
      <c r="P29" s="260"/>
      <c r="Q29" s="260"/>
      <c r="R29" s="261"/>
      <c r="S29" s="261"/>
      <c r="T29" s="260"/>
      <c r="U29" s="260"/>
      <c r="V29" s="260"/>
      <c r="W29" s="260"/>
      <c r="X29" s="260"/>
    </row>
    <row r="30" spans="1:26" s="145" customFormat="1">
      <c r="A30" s="135" t="s">
        <v>513</v>
      </c>
      <c r="B30" s="137">
        <v>8.2798833819241982E-2</v>
      </c>
      <c r="C30" s="137">
        <v>0.12118577518510207</v>
      </c>
      <c r="D30" s="137">
        <v>7.8342103707207469E-2</v>
      </c>
      <c r="E30" s="137">
        <v>0.12024886286401422</v>
      </c>
      <c r="F30" s="137">
        <v>0.10142499084739079</v>
      </c>
      <c r="G30" s="137">
        <v>6.498130674737404E-2</v>
      </c>
      <c r="H30" s="137">
        <v>0.06</v>
      </c>
      <c r="I30" s="137">
        <v>6.2234794908062233E-2</v>
      </c>
      <c r="J30" s="137">
        <v>0.13387806411062225</v>
      </c>
      <c r="K30" s="137">
        <v>8.1479630092476885E-2</v>
      </c>
      <c r="L30" s="137">
        <v>6.6733735747820253E-2</v>
      </c>
      <c r="M30" s="137">
        <v>9.576547231270359E-2</v>
      </c>
      <c r="N30" s="137">
        <v>9.1702197441784206E-2</v>
      </c>
      <c r="O30" s="137">
        <v>9.6890156918687589E-2</v>
      </c>
      <c r="P30" s="137">
        <v>8.8227828018403939E-2</v>
      </c>
      <c r="Q30" s="137">
        <v>7.9183420971234153E-2</v>
      </c>
      <c r="R30" s="258">
        <v>0.10778617083091226</v>
      </c>
      <c r="S30" s="258">
        <v>7.0076292738061596E-2</v>
      </c>
      <c r="T30" s="137">
        <v>3.3646709549727857E-2</v>
      </c>
      <c r="U30" s="137">
        <v>7.0912534193729393E-2</v>
      </c>
      <c r="V30" s="137">
        <v>4.2000000000000003E-2</v>
      </c>
      <c r="W30" s="137">
        <v>5.445026178010471E-2</v>
      </c>
      <c r="X30" s="137">
        <v>5.0000000000000001E-3</v>
      </c>
      <c r="Y30" s="274">
        <v>3.9893617021276598E-2</v>
      </c>
      <c r="Z30" s="137">
        <v>3.564788100275694E-2</v>
      </c>
    </row>
    <row r="31" spans="1:26" s="145" customFormat="1">
      <c r="A31" s="135" t="s">
        <v>516</v>
      </c>
      <c r="B31" s="137"/>
      <c r="C31" s="137"/>
      <c r="D31" s="137"/>
      <c r="E31" s="137"/>
      <c r="F31" s="137"/>
      <c r="G31" s="137"/>
      <c r="H31" s="137"/>
      <c r="I31" s="137"/>
      <c r="J31" s="137"/>
      <c r="K31" s="137"/>
      <c r="L31" s="137" t="s">
        <v>476</v>
      </c>
      <c r="M31" s="137" t="s">
        <v>476</v>
      </c>
      <c r="N31" s="137" t="s">
        <v>476</v>
      </c>
      <c r="O31" s="137" t="s">
        <v>476</v>
      </c>
      <c r="P31" s="137" t="s">
        <v>476</v>
      </c>
      <c r="Q31" s="137" t="s">
        <v>476</v>
      </c>
      <c r="R31" s="258" t="s">
        <v>476</v>
      </c>
      <c r="S31" s="258" t="s">
        <v>476</v>
      </c>
      <c r="T31" s="137" t="s">
        <v>476</v>
      </c>
      <c r="U31" s="137" t="s">
        <v>476</v>
      </c>
      <c r="V31" s="137" t="s">
        <v>476</v>
      </c>
      <c r="W31" s="137" t="s">
        <v>476</v>
      </c>
      <c r="X31" s="137" t="s">
        <v>476</v>
      </c>
      <c r="Y31" s="142" t="s">
        <v>476</v>
      </c>
      <c r="Z31" s="142" t="s">
        <v>476</v>
      </c>
    </row>
    <row r="32" spans="1:26" s="145" customFormat="1">
      <c r="A32" s="130" t="s">
        <v>517</v>
      </c>
      <c r="B32" s="260">
        <v>8.2798833819241982E-2</v>
      </c>
      <c r="C32" s="260">
        <v>0.12118577518510207</v>
      </c>
      <c r="D32" s="260">
        <v>7.7691716431147653E-2</v>
      </c>
      <c r="E32" s="260">
        <v>0.12</v>
      </c>
      <c r="F32" s="260">
        <v>0.10142499084739079</v>
      </c>
      <c r="G32" s="260">
        <v>6.498130674737404E-2</v>
      </c>
      <c r="H32" s="260">
        <v>0.06</v>
      </c>
      <c r="I32" s="260">
        <v>6.2E-2</v>
      </c>
      <c r="J32" s="260">
        <v>0.13387806411062225</v>
      </c>
      <c r="K32" s="261">
        <v>8.1479630092476885E-2</v>
      </c>
      <c r="L32" s="260">
        <v>5.5E-2</v>
      </c>
      <c r="M32" s="260">
        <v>7.9427083333333329E-2</v>
      </c>
      <c r="N32" s="260">
        <v>2.5999999999999999E-2</v>
      </c>
      <c r="O32" s="260">
        <v>3.4000000000000002E-2</v>
      </c>
      <c r="P32" s="260">
        <v>4.8000000000000001E-2</v>
      </c>
      <c r="Q32" s="260">
        <v>-1.4999999999999999E-2</v>
      </c>
      <c r="R32" s="261">
        <v>3.5000000000000003E-2</v>
      </c>
      <c r="S32" s="261">
        <v>-4.2999999999999997E-2</v>
      </c>
      <c r="T32" s="260">
        <v>-6.0999999999999999E-2</v>
      </c>
      <c r="U32" s="260">
        <v>-2.4E-2</v>
      </c>
      <c r="V32" s="260">
        <v>-6.4000000000000001E-2</v>
      </c>
      <c r="W32" s="260">
        <v>-5.9464169026355915E-2</v>
      </c>
      <c r="X32" s="260">
        <v>-7.0999999999999994E-2</v>
      </c>
      <c r="Y32" s="260">
        <v>-4.6910055068325518E-2</v>
      </c>
      <c r="Z32" s="260">
        <v>-6.0052781817202562E-2</v>
      </c>
    </row>
    <row r="33" spans="1:26" s="145" customFormat="1">
      <c r="A33" s="130" t="s">
        <v>518</v>
      </c>
      <c r="B33" s="260">
        <v>6.6501457725947524E-2</v>
      </c>
      <c r="C33" s="260">
        <v>0.12166255328696431</v>
      </c>
      <c r="D33" s="260">
        <v>7.8371666765210193E-2</v>
      </c>
      <c r="E33" s="260">
        <v>-6.1980446489256033E-2</v>
      </c>
      <c r="F33" s="260">
        <v>4.8572192965163762E-2</v>
      </c>
      <c r="G33" s="260">
        <v>6.5040650406504072E-2</v>
      </c>
      <c r="H33" s="260">
        <v>0.98899999999999999</v>
      </c>
      <c r="I33" s="260">
        <v>9.0999999999999998E-2</v>
      </c>
      <c r="J33" s="260">
        <v>3.6769327467001886E-2</v>
      </c>
      <c r="K33" s="261">
        <v>0.26545030409064402</v>
      </c>
      <c r="L33" s="260">
        <v>7.0999999999999994E-2</v>
      </c>
      <c r="M33" s="260">
        <v>5.8268229166666664E-2</v>
      </c>
      <c r="N33" s="260">
        <v>3.6999999999999998E-2</v>
      </c>
      <c r="O33" s="260">
        <v>0.02</v>
      </c>
      <c r="P33" s="260">
        <v>4.4999999999999998E-2</v>
      </c>
      <c r="Q33" s="260">
        <v>0.18099999999999999</v>
      </c>
      <c r="R33" s="261">
        <v>5.5E-2</v>
      </c>
      <c r="S33" s="261">
        <v>-2.5000000000000001E-2</v>
      </c>
      <c r="T33" s="260">
        <v>-6.3E-2</v>
      </c>
      <c r="U33" s="260">
        <v>2.5999999999999999E-2</v>
      </c>
      <c r="V33" s="260">
        <v>-7.1999999999999995E-2</v>
      </c>
      <c r="W33" s="260">
        <v>-1.426922239163581</v>
      </c>
      <c r="X33" s="260">
        <v>-0.11899999999999999</v>
      </c>
      <c r="Y33" s="260">
        <v>-0.58392820722006933</v>
      </c>
      <c r="Z33" s="260">
        <v>-0.55345505466688205</v>
      </c>
    </row>
    <row r="34" spans="1:26" s="145" customFormat="1">
      <c r="A34" s="130"/>
      <c r="B34" s="260"/>
      <c r="C34" s="260"/>
      <c r="D34" s="260"/>
      <c r="E34" s="260"/>
      <c r="F34" s="260"/>
      <c r="G34" s="260"/>
      <c r="H34" s="260"/>
      <c r="I34" s="260"/>
      <c r="J34" s="260"/>
      <c r="K34" s="261"/>
      <c r="L34" s="260"/>
      <c r="M34" s="260"/>
      <c r="N34" s="260"/>
      <c r="O34" s="260"/>
      <c r="P34" s="260"/>
      <c r="Q34" s="260"/>
      <c r="R34" s="261"/>
      <c r="S34" s="261"/>
      <c r="T34" s="260"/>
      <c r="U34" s="260"/>
      <c r="V34" s="260"/>
      <c r="W34" s="260"/>
      <c r="X34" s="260"/>
    </row>
    <row r="35" spans="1:26" s="145" customFormat="1" ht="14.5">
      <c r="A35" s="135" t="s">
        <v>483</v>
      </c>
      <c r="B35" s="136">
        <v>4189</v>
      </c>
      <c r="C35" s="136">
        <v>4148</v>
      </c>
      <c r="D35" s="136">
        <v>4756</v>
      </c>
      <c r="E35" s="136">
        <v>4139</v>
      </c>
      <c r="F35" s="136">
        <v>4139</v>
      </c>
      <c r="G35" s="136">
        <v>4754</v>
      </c>
      <c r="H35" s="136">
        <v>4189</v>
      </c>
      <c r="I35" s="136">
        <v>3865</v>
      </c>
      <c r="J35" s="136">
        <v>3026</v>
      </c>
      <c r="K35" s="257">
        <v>3026</v>
      </c>
      <c r="L35" s="136">
        <v>-777</v>
      </c>
      <c r="M35" s="136">
        <v>-1697</v>
      </c>
      <c r="N35" s="136">
        <v>-1392</v>
      </c>
      <c r="O35" s="136">
        <v>-2059</v>
      </c>
      <c r="P35" s="136">
        <v>-2059</v>
      </c>
      <c r="Q35" s="136">
        <v>-1107</v>
      </c>
      <c r="R35" s="257">
        <v>-1636</v>
      </c>
      <c r="S35" s="257">
        <v>546</v>
      </c>
      <c r="T35" s="136">
        <v>1482</v>
      </c>
      <c r="U35" s="136">
        <v>1482</v>
      </c>
      <c r="V35" s="136">
        <v>2516</v>
      </c>
      <c r="W35" s="136">
        <v>2229</v>
      </c>
      <c r="X35" s="136">
        <v>3328</v>
      </c>
      <c r="Y35" s="136">
        <v>4976</v>
      </c>
      <c r="Z35" s="136">
        <v>4976</v>
      </c>
    </row>
    <row r="36" spans="1:26" s="145" customFormat="1">
      <c r="A36" s="135" t="s">
        <v>524</v>
      </c>
      <c r="B36" s="191">
        <v>2.2000000000000002</v>
      </c>
      <c r="C36" s="191">
        <v>2.2000000000000002</v>
      </c>
      <c r="D36" s="191">
        <v>2.5</v>
      </c>
      <c r="E36" s="191">
        <v>2.2004253056884635</v>
      </c>
      <c r="F36" s="192">
        <v>2.2004253056884635</v>
      </c>
      <c r="G36" s="193">
        <v>2.6</v>
      </c>
      <c r="H36" s="193">
        <v>2.6</v>
      </c>
      <c r="I36" s="193">
        <v>2.5</v>
      </c>
      <c r="J36" s="193">
        <v>2.2000000000000002</v>
      </c>
      <c r="K36" s="193">
        <v>2.2000000000000002</v>
      </c>
      <c r="L36" s="193">
        <v>-0.6</v>
      </c>
      <c r="M36" s="193">
        <v>-1.2</v>
      </c>
      <c r="N36" s="193">
        <v>-1.1000000000000001</v>
      </c>
      <c r="O36" s="193">
        <v>-2.1</v>
      </c>
      <c r="P36" s="193">
        <v>-2.1</v>
      </c>
      <c r="Q36" s="193">
        <v>-1.4</v>
      </c>
      <c r="R36" s="191">
        <v>-2.2999999999999998</v>
      </c>
      <c r="S36" s="191">
        <v>1.2</v>
      </c>
      <c r="T36" s="193">
        <v>8.6</v>
      </c>
      <c r="U36" s="193">
        <v>8.6</v>
      </c>
      <c r="V36" s="193">
        <v>-24.4</v>
      </c>
      <c r="W36" s="193">
        <v>-3.9</v>
      </c>
      <c r="X36" s="193">
        <v>-4.5</v>
      </c>
      <c r="Y36" s="193">
        <v>-6.6346666666666669</v>
      </c>
      <c r="Z36" s="193">
        <v>-6.6346666666666669</v>
      </c>
    </row>
    <row r="37" spans="1:26" s="145" customFormat="1">
      <c r="A37" s="135" t="s">
        <v>519</v>
      </c>
      <c r="B37" s="137">
        <v>0.29901247581145141</v>
      </c>
      <c r="C37" s="137" t="s">
        <v>343</v>
      </c>
      <c r="D37" s="137">
        <v>0.27300000000000002</v>
      </c>
      <c r="E37" s="137">
        <v>0.27103560722165149</v>
      </c>
      <c r="F37" s="137">
        <v>0.27103560722165149</v>
      </c>
      <c r="G37" s="137">
        <v>0.25058886058620372</v>
      </c>
      <c r="H37" s="137">
        <v>0.19400000000000001</v>
      </c>
      <c r="I37" s="137">
        <v>0.17199999999999999</v>
      </c>
      <c r="J37" s="137">
        <v>0.155</v>
      </c>
      <c r="K37" s="137">
        <v>0.155</v>
      </c>
      <c r="L37" s="137">
        <v>0.1454684567965695</v>
      </c>
      <c r="M37" s="137">
        <v>0.15293790804278373</v>
      </c>
      <c r="N37" s="137">
        <v>0.14000000000000001</v>
      </c>
      <c r="O37" s="137">
        <v>9.9000000000000005E-2</v>
      </c>
      <c r="P37" s="137">
        <v>9.9000000000000005E-2</v>
      </c>
      <c r="Q37" s="137">
        <v>6.6000000000000003E-2</v>
      </c>
      <c r="R37" s="258">
        <v>5.7000000000000002E-2</v>
      </c>
      <c r="S37" s="258">
        <v>2.4E-2</v>
      </c>
      <c r="T37" s="137">
        <v>-1.2E-2</v>
      </c>
      <c r="U37" s="137">
        <v>-1.2E-2</v>
      </c>
      <c r="V37" s="137">
        <v>-4.1000000000000002E-2</v>
      </c>
      <c r="W37" s="137">
        <v>-9.8128708352350519E-2</v>
      </c>
      <c r="X37" s="137">
        <v>-0.126</v>
      </c>
      <c r="Y37" s="137">
        <v>-0.14753973353116853</v>
      </c>
      <c r="Z37" s="137">
        <v>-0.14753973353116853</v>
      </c>
    </row>
    <row r="38" spans="1:26" s="145" customFormat="1">
      <c r="A38" s="135"/>
      <c r="B38" s="137"/>
      <c r="C38" s="137"/>
      <c r="D38" s="137"/>
      <c r="E38" s="137"/>
      <c r="F38" s="137"/>
      <c r="G38" s="137"/>
      <c r="H38" s="137"/>
      <c r="I38" s="137"/>
      <c r="J38" s="137"/>
      <c r="K38" s="137"/>
      <c r="L38" s="137"/>
      <c r="M38" s="137"/>
      <c r="N38" s="137"/>
      <c r="O38" s="137"/>
      <c r="P38" s="136"/>
      <c r="Q38" s="137"/>
      <c r="R38" s="258"/>
      <c r="S38" s="258"/>
      <c r="T38" s="137"/>
      <c r="U38" s="137"/>
      <c r="V38" s="137"/>
      <c r="W38" s="137"/>
      <c r="X38" s="137"/>
    </row>
    <row r="39" spans="1:26" s="145" customFormat="1">
      <c r="A39" s="265" t="s">
        <v>489</v>
      </c>
      <c r="B39" s="144">
        <v>2039</v>
      </c>
      <c r="C39" s="144">
        <v>2111</v>
      </c>
      <c r="D39" s="144">
        <v>2151</v>
      </c>
      <c r="E39" s="144">
        <v>2272</v>
      </c>
      <c r="F39" s="196" t="s">
        <v>290</v>
      </c>
      <c r="G39" s="144">
        <v>2510</v>
      </c>
      <c r="H39" s="144">
        <v>2716</v>
      </c>
      <c r="I39" s="144">
        <v>2813</v>
      </c>
      <c r="J39" s="144">
        <v>3020</v>
      </c>
      <c r="K39" s="144"/>
      <c r="L39" s="144">
        <v>3147</v>
      </c>
      <c r="M39" s="144">
        <v>3260</v>
      </c>
      <c r="N39" s="144">
        <v>3296</v>
      </c>
      <c r="O39" s="144">
        <v>3458</v>
      </c>
      <c r="P39" s="136"/>
      <c r="Q39" s="144">
        <v>3576</v>
      </c>
      <c r="R39" s="225">
        <v>4034</v>
      </c>
      <c r="S39" s="225">
        <v>4229</v>
      </c>
      <c r="T39" s="144">
        <v>4625</v>
      </c>
      <c r="U39" s="144"/>
      <c r="V39" s="144">
        <v>4738</v>
      </c>
      <c r="W39" s="144">
        <v>4070</v>
      </c>
      <c r="X39" s="144">
        <v>4144</v>
      </c>
      <c r="Y39" s="144">
        <v>4106</v>
      </c>
      <c r="Z39" s="193" t="s">
        <v>290</v>
      </c>
    </row>
    <row r="40" spans="1:26" s="145" customFormat="1">
      <c r="A40" s="265" t="s">
        <v>485</v>
      </c>
      <c r="B40" s="144" t="s">
        <v>290</v>
      </c>
      <c r="C40" s="144" t="s">
        <v>290</v>
      </c>
      <c r="D40" s="144" t="s">
        <v>290</v>
      </c>
      <c r="E40" s="144" t="s">
        <v>290</v>
      </c>
      <c r="F40" s="196" t="s">
        <v>290</v>
      </c>
      <c r="G40" s="144" t="s">
        <v>290</v>
      </c>
      <c r="H40" s="144" t="s">
        <v>290</v>
      </c>
      <c r="I40" s="144" t="s">
        <v>290</v>
      </c>
      <c r="J40" s="144" t="s">
        <v>290</v>
      </c>
      <c r="K40" s="144" t="s">
        <v>290</v>
      </c>
      <c r="L40" s="144" t="s">
        <v>290</v>
      </c>
      <c r="M40" s="144">
        <v>27</v>
      </c>
      <c r="N40" s="144">
        <v>313</v>
      </c>
      <c r="O40" s="144">
        <v>547</v>
      </c>
      <c r="P40" s="136"/>
      <c r="Q40" s="144">
        <v>1208</v>
      </c>
      <c r="R40" s="225">
        <v>1515</v>
      </c>
      <c r="S40" s="225">
        <v>2200</v>
      </c>
      <c r="T40" s="144">
        <v>2694</v>
      </c>
      <c r="U40" s="144"/>
      <c r="V40" s="144">
        <v>2905</v>
      </c>
      <c r="W40" s="144">
        <v>2561</v>
      </c>
      <c r="X40" s="144">
        <v>2520</v>
      </c>
      <c r="Y40" s="144">
        <v>2396</v>
      </c>
      <c r="Z40" s="137" t="s">
        <v>290</v>
      </c>
    </row>
    <row r="41" spans="1:26" s="264" customFormat="1">
      <c r="A41" s="262" t="s">
        <v>486</v>
      </c>
      <c r="B41" s="263">
        <v>2039</v>
      </c>
      <c r="C41" s="263">
        <v>2111</v>
      </c>
      <c r="D41" s="263">
        <v>2151</v>
      </c>
      <c r="E41" s="263">
        <v>2272</v>
      </c>
      <c r="F41" s="263" t="s">
        <v>290</v>
      </c>
      <c r="G41" s="263">
        <v>2510</v>
      </c>
      <c r="H41" s="263">
        <v>2716</v>
      </c>
      <c r="I41" s="263">
        <v>2813</v>
      </c>
      <c r="J41" s="263">
        <v>3020</v>
      </c>
      <c r="K41" s="263"/>
      <c r="L41" s="263">
        <v>3147</v>
      </c>
      <c r="M41" s="263">
        <v>3287</v>
      </c>
      <c r="N41" s="263">
        <v>3608</v>
      </c>
      <c r="O41" s="263">
        <v>4005</v>
      </c>
      <c r="P41" s="263"/>
      <c r="Q41" s="263">
        <v>4783</v>
      </c>
      <c r="R41" s="270">
        <v>5549</v>
      </c>
      <c r="S41" s="270">
        <v>6428</v>
      </c>
      <c r="T41" s="263">
        <v>7318</v>
      </c>
      <c r="U41" s="263"/>
      <c r="V41" s="263">
        <v>7643</v>
      </c>
      <c r="W41" s="263">
        <v>6631</v>
      </c>
      <c r="X41" s="263">
        <f>SUM(X39:X40)</f>
        <v>6664</v>
      </c>
      <c r="Y41" s="263">
        <v>6502</v>
      </c>
      <c r="Z41" s="137" t="s">
        <v>290</v>
      </c>
    </row>
    <row r="42" spans="1:26" s="145" customFormat="1">
      <c r="A42" s="135"/>
      <c r="B42" s="137"/>
      <c r="C42" s="137"/>
      <c r="D42" s="137"/>
      <c r="E42" s="137"/>
      <c r="F42" s="137"/>
      <c r="G42" s="137"/>
      <c r="H42" s="137"/>
      <c r="I42" s="137"/>
      <c r="J42" s="137"/>
      <c r="K42" s="137"/>
      <c r="L42" s="137"/>
      <c r="M42" s="137"/>
      <c r="N42" s="137"/>
      <c r="O42" s="137"/>
      <c r="P42" s="136"/>
      <c r="Q42" s="137"/>
      <c r="R42" s="258"/>
      <c r="S42" s="258"/>
      <c r="T42" s="137"/>
      <c r="U42" s="137"/>
      <c r="V42" s="137"/>
      <c r="W42" s="137"/>
      <c r="X42" s="137"/>
      <c r="Z42" s="137"/>
    </row>
    <row r="43" spans="1:26" s="145" customFormat="1">
      <c r="A43" s="135" t="s">
        <v>393</v>
      </c>
      <c r="B43" s="193">
        <v>23.103003829790755</v>
      </c>
      <c r="C43" s="193">
        <v>22.430456089529311</v>
      </c>
      <c r="D43" s="193">
        <v>23.348505008704421</v>
      </c>
      <c r="E43" s="193">
        <v>22.996234063786794</v>
      </c>
      <c r="F43" s="191">
        <v>23</v>
      </c>
      <c r="G43" s="194">
        <v>23.2</v>
      </c>
      <c r="H43" s="194">
        <v>22.4</v>
      </c>
      <c r="I43" s="194">
        <v>22.6</v>
      </c>
      <c r="J43" s="194">
        <v>21.6</v>
      </c>
      <c r="K43" s="194">
        <v>22.5</v>
      </c>
      <c r="L43" s="194">
        <v>22.49</v>
      </c>
      <c r="M43" s="194">
        <v>21.3</v>
      </c>
      <c r="N43" s="194">
        <v>20.399999999999999</v>
      </c>
      <c r="O43" s="194">
        <v>22</v>
      </c>
      <c r="P43" s="194">
        <v>21.7</v>
      </c>
      <c r="Q43" s="194">
        <v>21.3</v>
      </c>
      <c r="R43" s="194">
        <v>22.2</v>
      </c>
      <c r="S43" s="194">
        <v>20.100000000000001</v>
      </c>
      <c r="T43" s="194">
        <v>17.8</v>
      </c>
      <c r="U43" s="194">
        <v>20.3</v>
      </c>
      <c r="V43" s="194">
        <v>24.1</v>
      </c>
      <c r="W43" s="194">
        <v>19.3</v>
      </c>
      <c r="X43" s="194">
        <v>25.6</v>
      </c>
      <c r="Y43" s="145">
        <v>21.5</v>
      </c>
      <c r="Z43" s="194">
        <v>22.4</v>
      </c>
    </row>
    <row r="44" spans="1:26" s="145" customFormat="1">
      <c r="A44" s="135" t="s">
        <v>394</v>
      </c>
      <c r="B44" s="193">
        <v>16.174559331994605</v>
      </c>
      <c r="C44" s="193">
        <v>14.798025401649495</v>
      </c>
      <c r="D44" s="193">
        <v>15.569078428755178</v>
      </c>
      <c r="E44" s="193">
        <v>16.066917295040398</v>
      </c>
      <c r="F44" s="191">
        <v>15.7</v>
      </c>
      <c r="G44" s="194">
        <v>17.3</v>
      </c>
      <c r="H44" s="194">
        <v>15.3</v>
      </c>
      <c r="I44" s="194">
        <v>12.9</v>
      </c>
      <c r="J44" s="194">
        <v>16.899999999999999</v>
      </c>
      <c r="K44" s="194">
        <v>15.8</v>
      </c>
      <c r="L44" s="194">
        <v>15.29</v>
      </c>
      <c r="M44" s="194">
        <v>15.3</v>
      </c>
      <c r="N44" s="194">
        <v>17</v>
      </c>
      <c r="O44" s="194">
        <v>20.2</v>
      </c>
      <c r="P44" s="194">
        <v>17.2</v>
      </c>
      <c r="Q44" s="194">
        <v>16.600000000000001</v>
      </c>
      <c r="R44" s="194">
        <v>19.899999999999999</v>
      </c>
      <c r="S44" s="194">
        <v>17.600000000000001</v>
      </c>
      <c r="T44" s="194">
        <v>20.7</v>
      </c>
      <c r="U44" s="194">
        <v>18.899999999999999</v>
      </c>
      <c r="V44" s="194">
        <v>19.399999999999999</v>
      </c>
      <c r="W44" s="194">
        <v>16.600000000000001</v>
      </c>
      <c r="X44" s="194">
        <v>16.8</v>
      </c>
      <c r="Y44" s="145">
        <v>22.2</v>
      </c>
      <c r="Z44" s="194">
        <v>19</v>
      </c>
    </row>
    <row r="45" spans="1:26" s="145" customFormat="1">
      <c r="A45" s="135" t="s">
        <v>395</v>
      </c>
      <c r="B45" s="193">
        <v>19.963697347656016</v>
      </c>
      <c r="C45" s="193">
        <v>21.793159819884892</v>
      </c>
      <c r="D45" s="193">
        <v>20.875338549198702</v>
      </c>
      <c r="E45" s="193">
        <v>22.714643359464588</v>
      </c>
      <c r="F45" s="191">
        <v>21.3</v>
      </c>
      <c r="G45" s="194">
        <v>19</v>
      </c>
      <c r="H45" s="194">
        <v>19.899999999999999</v>
      </c>
      <c r="I45" s="194">
        <v>21.7</v>
      </c>
      <c r="J45" s="194">
        <v>20.3</v>
      </c>
      <c r="K45" s="194">
        <v>20.2</v>
      </c>
      <c r="L45" s="194">
        <v>17.760000000000002</v>
      </c>
      <c r="M45" s="194">
        <v>22.7</v>
      </c>
      <c r="N45" s="194">
        <v>19.100000000000001</v>
      </c>
      <c r="O45" s="194">
        <v>18.399999999999999</v>
      </c>
      <c r="P45" s="194">
        <v>19.3</v>
      </c>
      <c r="Q45" s="194">
        <v>19</v>
      </c>
      <c r="R45" s="194">
        <v>19.8</v>
      </c>
      <c r="S45" s="194">
        <v>18.5</v>
      </c>
      <c r="T45" s="194">
        <v>21.1</v>
      </c>
      <c r="U45" s="194">
        <v>19.600000000000001</v>
      </c>
      <c r="V45" s="194">
        <v>20.3</v>
      </c>
      <c r="W45" s="194">
        <v>22.1</v>
      </c>
      <c r="X45" s="194">
        <v>21.2</v>
      </c>
      <c r="Y45" s="145">
        <v>22.6</v>
      </c>
      <c r="Z45" s="194">
        <v>21.5</v>
      </c>
    </row>
    <row r="46" spans="1:26" s="145" customFormat="1">
      <c r="A46" s="135" t="s">
        <v>396</v>
      </c>
      <c r="B46" s="195">
        <v>45.6</v>
      </c>
      <c r="C46" s="195">
        <v>44.8</v>
      </c>
      <c r="D46" s="195">
        <v>47.599999999999994</v>
      </c>
      <c r="E46" s="195">
        <v>42.3</v>
      </c>
      <c r="F46" s="192">
        <v>45.074999999999996</v>
      </c>
      <c r="G46" s="194">
        <v>39.4</v>
      </c>
      <c r="H46" s="194">
        <v>39.299999999999997</v>
      </c>
      <c r="I46" s="194">
        <v>44.6</v>
      </c>
      <c r="J46" s="194">
        <v>39.4</v>
      </c>
      <c r="K46" s="194">
        <v>40.700000000000003</v>
      </c>
      <c r="L46" s="194">
        <v>39</v>
      </c>
      <c r="M46" s="194">
        <v>39.200000000000003</v>
      </c>
      <c r="N46" s="194">
        <v>40.1</v>
      </c>
      <c r="O46" s="194">
        <v>40.1</v>
      </c>
      <c r="P46" s="194">
        <v>39.6</v>
      </c>
      <c r="Q46" s="194">
        <v>43.5</v>
      </c>
      <c r="R46" s="194">
        <v>44.7</v>
      </c>
      <c r="S46" s="194">
        <v>43.7</v>
      </c>
      <c r="T46" s="194">
        <v>43.9</v>
      </c>
      <c r="U46" s="194">
        <v>44.1</v>
      </c>
      <c r="V46" s="194">
        <v>44.7</v>
      </c>
      <c r="W46" s="194">
        <v>43.3</v>
      </c>
      <c r="X46" s="194">
        <v>44.2</v>
      </c>
      <c r="Y46" s="194">
        <v>39.1</v>
      </c>
      <c r="Z46" s="145">
        <v>42.8</v>
      </c>
    </row>
    <row r="47" spans="1:26" s="145" customFormat="1">
      <c r="A47" s="135" t="s">
        <v>471</v>
      </c>
      <c r="B47" s="195">
        <v>65.2</v>
      </c>
      <c r="C47" s="195">
        <v>66.400000000000006</v>
      </c>
      <c r="D47" s="195">
        <v>69.099999999999994</v>
      </c>
      <c r="E47" s="195">
        <v>64.7</v>
      </c>
      <c r="F47" s="195">
        <v>66</v>
      </c>
      <c r="G47" s="195">
        <v>66.066666666666706</v>
      </c>
      <c r="H47" s="195">
        <v>66.7</v>
      </c>
      <c r="I47" s="195">
        <v>66.400000000000006</v>
      </c>
      <c r="J47" s="195">
        <v>66.5</v>
      </c>
      <c r="K47" s="195">
        <v>66.400000000000006</v>
      </c>
      <c r="L47" s="195">
        <v>67</v>
      </c>
      <c r="M47" s="195">
        <v>67.400000000000006</v>
      </c>
      <c r="N47" s="195">
        <v>65.599999999999994</v>
      </c>
      <c r="O47" s="195">
        <v>67.3</v>
      </c>
      <c r="P47" s="195">
        <v>66.7</v>
      </c>
      <c r="Q47" s="195">
        <v>69.7</v>
      </c>
      <c r="R47" s="194">
        <v>68.099999999999994</v>
      </c>
      <c r="S47" s="194">
        <v>67.5</v>
      </c>
      <c r="T47" s="195">
        <v>64.7</v>
      </c>
      <c r="U47" s="195">
        <v>67.5</v>
      </c>
      <c r="V47" s="195">
        <v>66</v>
      </c>
      <c r="W47" s="195">
        <v>65.3</v>
      </c>
      <c r="X47" s="195">
        <v>67.3</v>
      </c>
      <c r="Y47" s="195">
        <v>65.8</v>
      </c>
      <c r="Z47" s="145">
        <v>66.2</v>
      </c>
    </row>
    <row r="48" spans="1:26" s="264" customFormat="1">
      <c r="A48" s="262"/>
      <c r="B48" s="263"/>
      <c r="C48" s="263"/>
      <c r="D48" s="263"/>
      <c r="E48" s="263"/>
      <c r="F48" s="263"/>
      <c r="G48" s="263"/>
      <c r="H48" s="263"/>
      <c r="I48" s="263"/>
      <c r="J48" s="263"/>
      <c r="K48" s="263"/>
      <c r="L48" s="263"/>
      <c r="M48" s="263"/>
      <c r="N48" s="263"/>
      <c r="O48" s="263"/>
      <c r="P48" s="263"/>
      <c r="Q48" s="263"/>
      <c r="R48" s="263"/>
      <c r="S48" s="263"/>
      <c r="T48" s="263"/>
      <c r="U48" s="263"/>
    </row>
    <row r="49" spans="1:7" s="125" customFormat="1">
      <c r="A49" s="350" t="s">
        <v>484</v>
      </c>
      <c r="B49" s="350"/>
      <c r="C49" s="350"/>
      <c r="D49" s="350"/>
      <c r="E49" s="350"/>
      <c r="F49" s="350"/>
      <c r="G49" s="350"/>
    </row>
    <row r="50" spans="1:7" s="125" customFormat="1" ht="13" customHeight="1">
      <c r="A50" s="350" t="s">
        <v>481</v>
      </c>
      <c r="B50" s="350"/>
      <c r="C50" s="350"/>
      <c r="D50" s="350"/>
      <c r="E50" s="350"/>
      <c r="F50" s="350"/>
      <c r="G50" s="350"/>
    </row>
    <row r="51" spans="1:7" s="125" customFormat="1" ht="13" customHeight="1">
      <c r="A51" s="350" t="s">
        <v>482</v>
      </c>
      <c r="B51" s="350"/>
      <c r="C51" s="350"/>
      <c r="D51" s="350"/>
      <c r="E51" s="350"/>
      <c r="F51" s="350"/>
      <c r="G51" s="350"/>
    </row>
    <row r="52" spans="1:7" s="145" customFormat="1" ht="13" customHeight="1">
      <c r="A52" s="350" t="s">
        <v>498</v>
      </c>
      <c r="B52" s="350"/>
      <c r="C52" s="350"/>
      <c r="D52" s="350"/>
      <c r="E52" s="350"/>
      <c r="F52" s="350"/>
      <c r="G52" s="350"/>
    </row>
    <row r="53" spans="1:7" s="145" customFormat="1"/>
    <row r="54" spans="1:7" s="145" customFormat="1"/>
    <row r="55" spans="1:7" s="145" customFormat="1"/>
    <row r="56" spans="1:7" s="145" customFormat="1"/>
    <row r="57" spans="1:7" s="145" customFormat="1"/>
    <row r="58" spans="1:7" s="145" customFormat="1"/>
    <row r="59" spans="1:7" s="145" customFormat="1"/>
    <row r="60" spans="1:7" s="145" customFormat="1"/>
    <row r="61" spans="1:7" s="145" customFormat="1"/>
    <row r="62" spans="1:7" s="145" customFormat="1"/>
    <row r="63" spans="1:7" s="145" customFormat="1"/>
    <row r="64" spans="1:7"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4">
    <mergeCell ref="A49:G49"/>
    <mergeCell ref="A50:G50"/>
    <mergeCell ref="A51:G51"/>
    <mergeCell ref="A52:G52"/>
  </mergeCells>
  <phoneticPr fontId="25" type="noConversion"/>
  <pageMargins left="0.7" right="0.7" top="0.75" bottom="0.75" header="0.3" footer="0.3"/>
  <pageSetup scale="3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249977111117893"/>
    <pageSetUpPr fitToPage="1"/>
  </sheetPr>
  <dimension ref="A1:AA434"/>
  <sheetViews>
    <sheetView showGridLines="0" view="pageBreakPreview" zoomScale="80" zoomScaleNormal="80" zoomScaleSheetLayoutView="80" workbookViewId="0">
      <pane xSplit="1" ySplit="3" topLeftCell="B4" activePane="bottomRight" state="frozen"/>
      <selection pane="topRight" activeCell="B1" sqref="B1"/>
      <selection pane="bottomLeft" activeCell="A4" sqref="A4"/>
      <selection pane="bottomRight" activeCell="S63" sqref="S63"/>
    </sheetView>
  </sheetViews>
  <sheetFormatPr defaultColWidth="8.81640625" defaultRowHeight="14.5"/>
  <cols>
    <col min="1" max="1" width="61.453125" bestFit="1" customWidth="1"/>
    <col min="2" max="2" width="10.81640625" bestFit="1" customWidth="1"/>
  </cols>
  <sheetData>
    <row r="1" spans="1:27" s="198" customFormat="1" ht="17.149999999999999" customHeight="1">
      <c r="A1" s="197" t="s">
        <v>368</v>
      </c>
      <c r="B1" s="197"/>
      <c r="C1" s="197"/>
      <c r="D1" s="197"/>
      <c r="E1" s="197"/>
      <c r="F1" s="197"/>
      <c r="G1" s="197"/>
      <c r="H1" s="197"/>
      <c r="I1" s="197"/>
      <c r="J1" s="197"/>
      <c r="K1" s="197"/>
      <c r="L1" s="197"/>
      <c r="M1" s="197"/>
      <c r="N1" s="197"/>
      <c r="O1" s="197"/>
      <c r="P1" s="197"/>
      <c r="Q1" s="197"/>
      <c r="R1" s="197"/>
      <c r="S1" s="197"/>
      <c r="T1" s="197"/>
    </row>
    <row r="2" spans="1:27" s="198" customFormat="1" ht="17.149999999999999" customHeight="1" thickBot="1">
      <c r="A2" s="199" t="s">
        <v>322</v>
      </c>
      <c r="B2" s="199"/>
      <c r="C2" s="199"/>
      <c r="D2" s="199"/>
      <c r="E2" s="199"/>
      <c r="F2" s="199"/>
      <c r="G2" s="199"/>
      <c r="H2" s="199"/>
      <c r="I2" s="197"/>
      <c r="J2" s="197"/>
      <c r="K2" s="197"/>
      <c r="L2" s="197"/>
      <c r="M2" s="197"/>
      <c r="N2" s="197"/>
      <c r="O2" s="197"/>
      <c r="P2" s="197"/>
      <c r="Q2" s="197"/>
      <c r="R2" s="197"/>
      <c r="S2" s="197"/>
      <c r="T2" s="197"/>
    </row>
    <row r="3" spans="1:27" s="198" customFormat="1" ht="17.149999999999999" customHeight="1" thickTop="1" thickBot="1">
      <c r="A3" s="209"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10" t="s">
        <v>487</v>
      </c>
      <c r="W3" s="210" t="s">
        <v>503</v>
      </c>
      <c r="X3" s="210" t="s">
        <v>504</v>
      </c>
      <c r="Y3" s="210" t="s">
        <v>526</v>
      </c>
      <c r="Z3" s="210" t="s">
        <v>530</v>
      </c>
      <c r="AA3" s="210" t="s">
        <v>533</v>
      </c>
    </row>
    <row r="4" spans="1:27" s="145" customFormat="1" ht="16" customHeight="1" thickTop="1">
      <c r="A4" s="135" t="s">
        <v>453</v>
      </c>
      <c r="B4" s="184">
        <v>712.7</v>
      </c>
      <c r="C4" s="184">
        <v>746.9</v>
      </c>
      <c r="D4" s="184">
        <v>735.8</v>
      </c>
      <c r="E4" s="184">
        <v>724.4</v>
      </c>
      <c r="F4" s="184">
        <f>SUM(B4:E4)</f>
        <v>2919.7999999999997</v>
      </c>
      <c r="G4" s="184">
        <v>723</v>
      </c>
      <c r="H4" s="184">
        <v>238</v>
      </c>
      <c r="I4" s="284"/>
      <c r="J4" s="284"/>
      <c r="K4" s="284"/>
      <c r="L4" s="284"/>
      <c r="M4" s="284"/>
      <c r="N4" s="284"/>
      <c r="O4" s="284"/>
      <c r="P4" s="284"/>
      <c r="Q4" s="284"/>
      <c r="R4" s="284"/>
      <c r="S4" s="284"/>
      <c r="T4" s="284"/>
      <c r="U4" s="285"/>
      <c r="V4" s="251"/>
      <c r="W4" s="251"/>
      <c r="X4" s="251"/>
      <c r="Y4" s="251"/>
      <c r="Z4" s="251"/>
      <c r="AA4" s="251"/>
    </row>
    <row r="5" spans="1:27" s="145" customFormat="1" ht="16" customHeight="1">
      <c r="A5" s="135" t="s">
        <v>176</v>
      </c>
      <c r="B5" s="184">
        <v>116.28358835701501</v>
      </c>
      <c r="C5" s="184">
        <v>125</v>
      </c>
      <c r="D5" s="184">
        <v>117</v>
      </c>
      <c r="E5" s="184">
        <v>111.15978118027201</v>
      </c>
      <c r="F5" s="184">
        <f>SUM(B5:E5)</f>
        <v>469.44336953728703</v>
      </c>
      <c r="G5" s="184">
        <v>96.344955539667694</v>
      </c>
      <c r="H5" s="184">
        <v>33</v>
      </c>
      <c r="I5" s="284"/>
      <c r="J5" s="284"/>
      <c r="K5" s="284"/>
      <c r="L5" s="284"/>
      <c r="M5" s="284"/>
      <c r="N5" s="284"/>
      <c r="O5" s="284"/>
      <c r="P5" s="284"/>
      <c r="Q5" s="284"/>
      <c r="R5" s="284"/>
      <c r="S5" s="284"/>
      <c r="T5" s="284"/>
      <c r="U5" s="285"/>
      <c r="V5" s="251"/>
      <c r="W5" s="251"/>
      <c r="X5" s="251"/>
      <c r="Y5" s="251"/>
      <c r="Z5" s="251"/>
      <c r="AA5" s="251"/>
    </row>
    <row r="6" spans="1:27" s="178" customFormat="1"/>
    <row r="7" spans="1:27" s="128" customFormat="1">
      <c r="A7" s="129" t="s">
        <v>398</v>
      </c>
    </row>
    <row r="8" spans="1:27" s="178" customFormat="1"/>
    <row r="9" spans="1:27" s="178" customFormat="1"/>
    <row r="10" spans="1:27" s="178" customFormat="1"/>
    <row r="11" spans="1:27" s="178" customFormat="1"/>
    <row r="12" spans="1:27" s="178" customFormat="1"/>
    <row r="13" spans="1:27" s="178" customFormat="1"/>
    <row r="14" spans="1:27" s="178" customFormat="1"/>
    <row r="15" spans="1:27" s="178" customFormat="1"/>
    <row r="16" spans="1:27" s="178" customFormat="1"/>
    <row r="17" s="178" customFormat="1"/>
    <row r="18" s="178" customFormat="1"/>
    <row r="19" s="178" customFormat="1"/>
    <row r="20" s="178" customFormat="1"/>
    <row r="21" s="178" customFormat="1"/>
    <row r="22" s="178" customFormat="1"/>
    <row r="23" s="178" customFormat="1"/>
    <row r="24" s="178" customFormat="1"/>
    <row r="25" s="178" customFormat="1"/>
    <row r="26" s="178" customFormat="1"/>
    <row r="27" s="178" customFormat="1"/>
    <row r="28" s="178" customFormat="1"/>
    <row r="29" s="178" customFormat="1"/>
    <row r="30" s="178" customFormat="1"/>
    <row r="31" s="178" customFormat="1"/>
    <row r="32"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sheetData>
  <phoneticPr fontId="25" type="noConversion"/>
  <pageMargins left="0.7" right="0.7" top="0.75" bottom="0.75" header="0.3" footer="0.3"/>
  <pageSetup scale="31" orientation="portrait"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1640625" defaultRowHeight="14.5"/>
  <cols>
    <col min="1" max="1" width="33.453125" customWidth="1"/>
    <col min="2" max="2" width="10.453125" bestFit="1" customWidth="1"/>
    <col min="3" max="3" width="8.54296875" bestFit="1" customWidth="1"/>
    <col min="4" max="4" width="8.453125" customWidth="1"/>
    <col min="5" max="5" width="6.81640625" bestFit="1" customWidth="1"/>
    <col min="6" max="6" width="5.453125" customWidth="1"/>
    <col min="7" max="7" width="10.453125" bestFit="1" customWidth="1"/>
    <col min="11" max="11" width="3.453125" customWidth="1"/>
  </cols>
  <sheetData>
    <row r="1" spans="1:17">
      <c r="L1" s="112" t="s">
        <v>234</v>
      </c>
    </row>
    <row r="2" spans="1:17">
      <c r="B2" s="112">
        <v>43100</v>
      </c>
      <c r="C2" s="113"/>
      <c r="D2" s="113"/>
      <c r="E2" s="113"/>
      <c r="F2" s="113"/>
      <c r="G2" s="112">
        <v>43373</v>
      </c>
      <c r="H2" s="113"/>
      <c r="L2" s="112">
        <f>+G2</f>
        <v>43373</v>
      </c>
      <c r="M2" s="113"/>
    </row>
    <row r="3" spans="1:17" ht="20.5" thickBot="1">
      <c r="A3" s="80" t="s">
        <v>72</v>
      </c>
      <c r="B3" s="111" t="s">
        <v>230</v>
      </c>
      <c r="C3" s="114" t="s">
        <v>231</v>
      </c>
      <c r="D3" s="111" t="s">
        <v>233</v>
      </c>
      <c r="E3" s="111" t="s">
        <v>232</v>
      </c>
      <c r="F3" s="2"/>
      <c r="G3" s="111" t="s">
        <v>230</v>
      </c>
      <c r="H3" s="114" t="s">
        <v>231</v>
      </c>
      <c r="I3" s="111" t="s">
        <v>233</v>
      </c>
      <c r="J3" s="111" t="s">
        <v>232</v>
      </c>
      <c r="L3" s="111"/>
      <c r="M3" s="114" t="s">
        <v>231</v>
      </c>
      <c r="N3" s="111"/>
      <c r="O3" s="111" t="s">
        <v>232</v>
      </c>
    </row>
    <row r="4" spans="1:17" ht="15"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c r="A5" s="79" t="s">
        <v>127</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c r="A9" s="79" t="s">
        <v>118</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c r="A15" s="78" t="s">
        <v>189</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c r="A17" s="1" t="s">
        <v>235</v>
      </c>
      <c r="C17" s="118" t="e">
        <f>+C11/C15</f>
        <v>#REF!</v>
      </c>
      <c r="H17" s="118" t="e">
        <f>+H11/H15</f>
        <v>#REF!</v>
      </c>
      <c r="M17" s="118" t="e">
        <f>+M11/M15</f>
        <v>#REF!</v>
      </c>
    </row>
  </sheetData>
  <pageMargins left="0.7" right="0.7" top="0.75" bottom="0.75" header="0.3" footer="0.3"/>
  <pageSetup scale="60" orientation="portrait" r:id="rId1"/>
  <colBreaks count="1" manualBreakCount="1">
    <brk id="15" max="1048575" man="1"/>
  </colBreaks>
  <ignoredErrors>
    <ignoredError sqref="B7:K8 M7:M8 O7:O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1640625" defaultRowHeight="14.5"/>
  <cols>
    <col min="1" max="1" width="41.453125" customWidth="1"/>
    <col min="2" max="4" width="10.81640625" customWidth="1"/>
    <col min="5" max="5" width="3.453125" customWidth="1"/>
    <col min="8" max="8" width="35.453125" bestFit="1" customWidth="1"/>
    <col min="9" max="11" width="12.453125" customWidth="1"/>
    <col min="12" max="12" width="3.453125" customWidth="1"/>
    <col min="16" max="16" width="9.453125" customWidth="1"/>
    <col min="18" max="18" width="9.453125" bestFit="1" customWidth="1"/>
    <col min="19" max="19" width="12" customWidth="1"/>
    <col min="23" max="23" width="45.453125" bestFit="1" customWidth="1"/>
  </cols>
  <sheetData>
    <row r="1" spans="1:31">
      <c r="A1" s="1" t="s">
        <v>206</v>
      </c>
      <c r="P1" s="51"/>
    </row>
    <row r="2" spans="1:31" ht="15" thickBot="1">
      <c r="A2" s="44" t="s">
        <v>180</v>
      </c>
      <c r="B2" s="36"/>
      <c r="C2" s="36"/>
      <c r="D2" s="36"/>
      <c r="E2" s="36"/>
      <c r="F2" s="36"/>
      <c r="G2" s="36"/>
      <c r="AC2" t="s">
        <v>162</v>
      </c>
    </row>
    <row r="3" spans="1:31" ht="21.5" thickBot="1">
      <c r="A3" s="6" t="s">
        <v>2</v>
      </c>
      <c r="B3" s="17" t="s">
        <v>200</v>
      </c>
      <c r="C3" s="17" t="s">
        <v>201</v>
      </c>
      <c r="D3" s="17" t="s">
        <v>214</v>
      </c>
      <c r="E3" s="17"/>
      <c r="F3" s="17" t="s">
        <v>202</v>
      </c>
      <c r="G3" s="38"/>
      <c r="H3" s="6" t="s">
        <v>2</v>
      </c>
      <c r="I3" s="17" t="s">
        <v>195</v>
      </c>
      <c r="J3" s="17" t="s">
        <v>198</v>
      </c>
      <c r="K3" s="17" t="s">
        <v>214</v>
      </c>
      <c r="L3" s="17"/>
      <c r="M3" s="17" t="s">
        <v>194</v>
      </c>
      <c r="P3" s="72" t="s">
        <v>204</v>
      </c>
      <c r="AC3" s="2" t="s">
        <v>119</v>
      </c>
      <c r="AE3">
        <v>612</v>
      </c>
    </row>
    <row r="4" spans="1:31" ht="15" thickTop="1">
      <c r="A4" s="2" t="s">
        <v>4</v>
      </c>
      <c r="B4" s="33">
        <f>+Q103</f>
        <v>17537.113000000001</v>
      </c>
      <c r="C4" s="33" t="e">
        <f>#REF!</f>
        <v>#REF!</v>
      </c>
      <c r="D4" s="33">
        <f>185.776+4.72</f>
        <v>190.49600000000001</v>
      </c>
      <c r="E4" s="83" t="s">
        <v>215</v>
      </c>
      <c r="F4" s="33" t="e">
        <f t="shared" ref="F4:F15" si="0">+B4-C4+D4</f>
        <v>#REF!</v>
      </c>
      <c r="G4" s="33"/>
      <c r="H4" s="2" t="str">
        <f t="shared" ref="H4:H15" si="1">+A4</f>
        <v>Net sales</v>
      </c>
      <c r="I4" s="33">
        <f>+R103</f>
        <v>14366.842000000001</v>
      </c>
      <c r="J4" s="33" t="e">
        <f>#REF!</f>
        <v>#REF!</v>
      </c>
      <c r="K4" s="33">
        <f>61.644+3.783</f>
        <v>65.426999999999992</v>
      </c>
      <c r="L4" s="83" t="s">
        <v>215</v>
      </c>
      <c r="M4" s="33" t="e">
        <f t="shared" ref="M4:M12" si="2">+I4-J4+K4</f>
        <v>#REF!</v>
      </c>
      <c r="O4" s="52" t="s">
        <v>205</v>
      </c>
      <c r="AC4" s="2" t="s">
        <v>122</v>
      </c>
      <c r="AE4">
        <f>320+691</f>
        <v>1011</v>
      </c>
    </row>
    <row r="5" spans="1:31">
      <c r="A5" s="2" t="s">
        <v>11</v>
      </c>
      <c r="B5" s="33">
        <f>+Q104</f>
        <v>-10970.857</v>
      </c>
      <c r="C5" s="33" t="e">
        <f>#REF!</f>
        <v>#REF!</v>
      </c>
      <c r="D5" s="33">
        <f>-185.776-9.502-0.761</f>
        <v>-196.03900000000002</v>
      </c>
      <c r="E5" s="83" t="s">
        <v>215</v>
      </c>
      <c r="F5" s="33" t="e">
        <f t="shared" si="0"/>
        <v>#REF!</v>
      </c>
      <c r="G5" s="33"/>
      <c r="H5" s="2" t="str">
        <f t="shared" si="1"/>
        <v>Cost of goods and services</v>
      </c>
      <c r="I5" s="33">
        <f>+R104</f>
        <v>-8999.3279999999995</v>
      </c>
      <c r="J5" s="33" t="e">
        <f>#REF!</f>
        <v>#REF!</v>
      </c>
      <c r="K5" s="33">
        <f>-61.644-5.208-7.271</f>
        <v>-74.123000000000005</v>
      </c>
      <c r="L5" s="83" t="s">
        <v>215</v>
      </c>
      <c r="M5" s="33" t="e">
        <f t="shared" si="2"/>
        <v>#REF!</v>
      </c>
      <c r="N5" s="86"/>
      <c r="O5" s="18" t="e">
        <f>+N5+M5</f>
        <v>#REF!</v>
      </c>
      <c r="P5" s="52" t="s">
        <v>168</v>
      </c>
      <c r="AC5" s="2" t="s">
        <v>123</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124</v>
      </c>
      <c r="AE6">
        <f>699-AE4</f>
        <v>-312</v>
      </c>
    </row>
    <row r="7" spans="1:31">
      <c r="A7" s="2" t="s">
        <v>151</v>
      </c>
      <c r="B7" s="33">
        <f>+Q107+Q108</f>
        <v>-5344.6570000000002</v>
      </c>
      <c r="C7" s="33" t="e">
        <f>#REF!</f>
        <v>#REF!</v>
      </c>
      <c r="D7" s="33">
        <f>-8.169+3.612</f>
        <v>-4.5570000000000004</v>
      </c>
      <c r="E7" s="83" t="s">
        <v>215</v>
      </c>
      <c r="F7" s="33" t="e">
        <f t="shared" si="0"/>
        <v>#REF!</v>
      </c>
      <c r="G7" s="82"/>
      <c r="H7" s="2" t="str">
        <f t="shared" si="1"/>
        <v>Selling and administrative expenses</v>
      </c>
      <c r="I7" s="33">
        <f>+R107+R108</f>
        <v>-4400.8099999999995</v>
      </c>
      <c r="J7" s="33" t="e">
        <f>#REF!</f>
        <v>#REF!</v>
      </c>
      <c r="K7" s="33">
        <v>-3.234</v>
      </c>
      <c r="L7" s="83" t="s">
        <v>215</v>
      </c>
      <c r="M7" s="33" t="e">
        <f t="shared" si="2"/>
        <v>#REF!</v>
      </c>
    </row>
    <row r="8" spans="1:31">
      <c r="A8" s="2" t="s">
        <v>152</v>
      </c>
      <c r="B8" s="33">
        <f>+Q109+Q110+Q111</f>
        <v>42.048999999999999</v>
      </c>
      <c r="C8" s="33" t="e">
        <f>#REF!</f>
        <v>#REF!</v>
      </c>
      <c r="D8" s="33">
        <f>-4.859-0.761+0.76</f>
        <v>-4.8600000000000003</v>
      </c>
      <c r="E8" s="83" t="s">
        <v>215</v>
      </c>
      <c r="F8" s="33" t="e">
        <f t="shared" si="0"/>
        <v>#REF!</v>
      </c>
      <c r="G8" s="82"/>
      <c r="H8" s="2" t="str">
        <f t="shared" si="1"/>
        <v>Other operating revenues and expenses</v>
      </c>
      <c r="I8" s="33">
        <f>+R109+R110+R111</f>
        <v>37.036000000000023</v>
      </c>
      <c r="J8" s="33" t="e">
        <f>#REF!</f>
        <v>#REF!</v>
      </c>
      <c r="K8" s="33">
        <f>-4.245+7.721-0.45</f>
        <v>3.0259999999999998</v>
      </c>
      <c r="L8" s="83" t="s">
        <v>215</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215</v>
      </c>
      <c r="F11" s="33" t="e">
        <f t="shared" si="0"/>
        <v>#REF!</v>
      </c>
      <c r="G11" s="82"/>
      <c r="H11" s="2" t="str">
        <f t="shared" si="1"/>
        <v>Net interest</v>
      </c>
      <c r="I11" s="33">
        <f>+R115</f>
        <v>-4.7300000000000013</v>
      </c>
      <c r="J11" s="33" t="e">
        <f>#REF!</f>
        <v>#REF!</v>
      </c>
      <c r="K11" s="33">
        <v>7.6999999999999999E-2</v>
      </c>
      <c r="L11" s="83" t="s">
        <v>215</v>
      </c>
      <c r="M11" s="33" t="e">
        <f t="shared" si="2"/>
        <v>#REF!</v>
      </c>
      <c r="N11" s="85"/>
    </row>
    <row r="12" spans="1:31">
      <c r="A12" s="2" t="s">
        <v>16</v>
      </c>
      <c r="B12" s="33">
        <f>+Q116</f>
        <v>-40.210999999999999</v>
      </c>
      <c r="C12" s="33" t="e">
        <f>#REF!</f>
        <v>#REF!</v>
      </c>
      <c r="D12" s="33">
        <f>-0.023+0.02</f>
        <v>-2.9999999999999992E-3</v>
      </c>
      <c r="E12" s="83" t="s">
        <v>215</v>
      </c>
      <c r="F12" s="33" t="e">
        <f t="shared" si="0"/>
        <v>#REF!</v>
      </c>
      <c r="G12" s="82"/>
      <c r="H12" s="2" t="str">
        <f t="shared" si="1"/>
        <v>Other financial items</v>
      </c>
      <c r="I12" s="33">
        <f>+R116</f>
        <v>-32.298000000000009</v>
      </c>
      <c r="J12" s="33" t="e">
        <f>#REF!</f>
        <v>#REF!</v>
      </c>
      <c r="K12" s="33">
        <v>-0.13200000000000001</v>
      </c>
      <c r="L12" s="83" t="s">
        <v>215</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162</v>
      </c>
    </row>
    <row r="16" spans="1:31" ht="7.5" customHeight="1">
      <c r="A16" s="20"/>
      <c r="B16" s="64"/>
      <c r="C16" s="64"/>
      <c r="D16" s="64"/>
      <c r="E16" s="64"/>
      <c r="F16" s="64"/>
      <c r="G16" s="81"/>
      <c r="H16" s="20"/>
      <c r="I16" s="64"/>
      <c r="J16" s="64"/>
      <c r="K16" s="64"/>
      <c r="L16" s="64"/>
      <c r="M16" s="64"/>
    </row>
    <row r="17" spans="1:24" ht="12" customHeight="1">
      <c r="A17" s="84" t="s">
        <v>216</v>
      </c>
      <c r="B17" s="64"/>
      <c r="C17" s="64"/>
      <c r="D17" s="64"/>
      <c r="E17" s="64"/>
      <c r="F17" s="64"/>
      <c r="G17" s="81"/>
      <c r="H17" s="84" t="s">
        <v>216</v>
      </c>
      <c r="I17" s="64"/>
      <c r="J17" s="64"/>
      <c r="K17" s="64"/>
      <c r="L17" s="64"/>
      <c r="M17" s="64"/>
    </row>
    <row r="18" spans="1:24">
      <c r="A18" s="74" t="s">
        <v>210</v>
      </c>
      <c r="F18" s="18"/>
      <c r="H18" s="74" t="s">
        <v>210</v>
      </c>
      <c r="W18" t="s">
        <v>166</v>
      </c>
      <c r="X18">
        <v>1971</v>
      </c>
    </row>
    <row r="20" spans="1:24">
      <c r="A20" s="1" t="s">
        <v>207</v>
      </c>
    </row>
    <row r="21" spans="1:24" ht="15" thickBot="1">
      <c r="A21" t="s">
        <v>154</v>
      </c>
      <c r="B21" s="36"/>
      <c r="C21" s="36"/>
      <c r="D21" s="36"/>
      <c r="E21" s="36"/>
      <c r="F21" s="36"/>
      <c r="G21" s="36"/>
    </row>
    <row r="22" spans="1:24" ht="21.5" thickBot="1">
      <c r="A22" s="6" t="s">
        <v>2</v>
      </c>
      <c r="B22" s="17" t="s">
        <v>190</v>
      </c>
      <c r="C22" s="17" t="s">
        <v>191</v>
      </c>
      <c r="D22" s="17" t="s">
        <v>214</v>
      </c>
      <c r="E22" s="17"/>
      <c r="F22" s="17" t="s">
        <v>192</v>
      </c>
      <c r="G22" s="38"/>
      <c r="H22" s="6" t="s">
        <v>2</v>
      </c>
      <c r="I22" s="17" t="s">
        <v>193</v>
      </c>
      <c r="J22" s="17" t="s">
        <v>199</v>
      </c>
      <c r="K22" s="17" t="s">
        <v>214</v>
      </c>
      <c r="L22" s="17"/>
      <c r="M22" s="17" t="s">
        <v>194</v>
      </c>
    </row>
    <row r="23" spans="1:24" ht="1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169</v>
      </c>
      <c r="B25" s="11">
        <f>+T130+T131+0.21+T129+T127</f>
        <v>779.84500000000003</v>
      </c>
      <c r="C25" s="11" t="e">
        <f>#REF!+#REF!+#REF!</f>
        <v>#REF!</v>
      </c>
      <c r="D25" s="5"/>
      <c r="E25" s="5"/>
      <c r="F25" s="5" t="e">
        <f>+B25-C25+D25</f>
        <v>#REF!</v>
      </c>
      <c r="G25" s="5" t="s">
        <v>163</v>
      </c>
      <c r="H25" s="35" t="s">
        <v>169</v>
      </c>
      <c r="I25" s="11">
        <f>+U130+U131+U129+U127</f>
        <v>784.97299999999996</v>
      </c>
      <c r="J25" s="5" t="e">
        <f>#REF!+#REF!+#REF!</f>
        <v>#REF!</v>
      </c>
      <c r="K25" s="5"/>
      <c r="L25" s="5"/>
      <c r="M25" s="5" t="e">
        <f>+I25-J25+K25</f>
        <v>#REF!</v>
      </c>
      <c r="T25" s="2"/>
      <c r="U25" s="5"/>
      <c r="V25" s="2"/>
    </row>
    <row r="26" spans="1:24" hidden="1">
      <c r="A26" s="41" t="s">
        <v>129</v>
      </c>
      <c r="B26" s="40"/>
      <c r="C26" s="5"/>
      <c r="D26" s="5"/>
      <c r="E26" s="5"/>
      <c r="F26" s="5">
        <f>+B26-C26+D26</f>
        <v>0</v>
      </c>
      <c r="G26" s="5" t="s">
        <v>197</v>
      </c>
      <c r="H26" s="41" t="s">
        <v>129</v>
      </c>
      <c r="I26" s="40"/>
      <c r="J26" s="5"/>
      <c r="K26" s="5"/>
      <c r="L26" s="5"/>
      <c r="M26" s="5">
        <f>+I26-J26+K26</f>
        <v>0</v>
      </c>
      <c r="V26" s="7"/>
    </row>
    <row r="27" spans="1:24" hidden="1">
      <c r="A27" s="41" t="s">
        <v>118</v>
      </c>
      <c r="B27" s="40"/>
      <c r="C27" s="5"/>
      <c r="D27" s="5"/>
      <c r="E27" s="5"/>
      <c r="F27" s="5">
        <f>+B27-C27+D27</f>
        <v>0</v>
      </c>
      <c r="G27" s="5"/>
      <c r="H27" s="41" t="s">
        <v>118</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215</v>
      </c>
      <c r="F30" s="5" t="e">
        <f t="shared" ref="F30:F36" si="3">+B30-C30+D30</f>
        <v>#REF!</v>
      </c>
      <c r="G30" s="5" t="s">
        <v>163</v>
      </c>
      <c r="H30" s="35" t="s">
        <v>30</v>
      </c>
      <c r="I30" s="11">
        <f>+U138+U136</f>
        <v>8482.9979999999996</v>
      </c>
      <c r="J30" s="5" t="e">
        <f>+#REF!+#REF!+#REF!</f>
        <v>#REF!</v>
      </c>
      <c r="K30" s="5">
        <f>143.478+12.179</f>
        <v>155.65700000000001</v>
      </c>
      <c r="L30" s="83" t="s">
        <v>215</v>
      </c>
      <c r="M30" s="5" t="e">
        <f t="shared" ref="M30:M36" si="4">+I30-J30+K30</f>
        <v>#REF!</v>
      </c>
      <c r="N30" s="85"/>
      <c r="P30" s="85"/>
    </row>
    <row r="31" spans="1:24">
      <c r="A31" s="35" t="s">
        <v>118</v>
      </c>
      <c r="B31" s="11">
        <v>0</v>
      </c>
      <c r="C31" s="5">
        <v>0</v>
      </c>
      <c r="D31" s="5"/>
      <c r="E31" s="83"/>
      <c r="F31" s="5"/>
      <c r="G31" s="5">
        <v>0</v>
      </c>
      <c r="H31" s="35" t="s">
        <v>118</v>
      </c>
      <c r="I31" s="11"/>
      <c r="J31" s="5" t="e">
        <f>+#REF!</f>
        <v>#REF!</v>
      </c>
      <c r="K31" s="5" t="e">
        <f>+J31</f>
        <v>#REF!</v>
      </c>
      <c r="L31" s="83" t="s">
        <v>215</v>
      </c>
      <c r="M31" s="5" t="e">
        <f t="shared" si="4"/>
        <v>#REF!</v>
      </c>
      <c r="N31" s="85"/>
      <c r="O31" t="s">
        <v>227</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215</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215</v>
      </c>
      <c r="M33" s="5">
        <f t="shared" si="4"/>
        <v>840.48099999999999</v>
      </c>
      <c r="O33" s="85"/>
    </row>
    <row r="34" spans="1:16" hidden="1">
      <c r="A34" s="41" t="s">
        <v>130</v>
      </c>
      <c r="B34" s="40"/>
      <c r="C34" s="5"/>
      <c r="D34" s="5"/>
      <c r="E34" s="5"/>
      <c r="F34" s="5">
        <f t="shared" si="3"/>
        <v>0</v>
      </c>
      <c r="G34" s="5"/>
      <c r="H34" s="41" t="s">
        <v>130</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196</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112</v>
      </c>
      <c r="B39" s="10"/>
      <c r="C39" s="10"/>
      <c r="D39" s="10"/>
      <c r="E39" s="10"/>
      <c r="F39" s="10"/>
      <c r="G39" s="10"/>
      <c r="H39" s="7" t="s">
        <v>112</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116</v>
      </c>
      <c r="B41" s="5">
        <f>+T151+T154+T155+T156</f>
        <v>2147.7199999999998</v>
      </c>
      <c r="C41" s="5" t="e">
        <f>#REF!</f>
        <v>#REF!</v>
      </c>
      <c r="D41" s="5"/>
      <c r="E41" s="5"/>
      <c r="F41" s="5" t="e">
        <f>+B41-C41+D41</f>
        <v>#REF!</v>
      </c>
      <c r="G41" s="5"/>
      <c r="H41" s="2" t="s">
        <v>116</v>
      </c>
      <c r="I41" s="5">
        <f>+U151+U154+U155+U156</f>
        <v>1636.7370000000001</v>
      </c>
      <c r="J41" s="5" t="e">
        <f>#REF!</f>
        <v>#REF!</v>
      </c>
      <c r="K41" s="5"/>
      <c r="L41" s="83" t="s">
        <v>215</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113</v>
      </c>
      <c r="B45" s="11">
        <f>+T161+T164+T163</f>
        <v>7422.9459999999999</v>
      </c>
      <c r="C45" s="5" t="e">
        <f>#REF!</f>
        <v>#REF!</v>
      </c>
      <c r="D45" s="5">
        <v>1115.471</v>
      </c>
      <c r="E45" s="83" t="s">
        <v>215</v>
      </c>
      <c r="F45" s="5" t="e">
        <f t="shared" si="5"/>
        <v>#REF!</v>
      </c>
      <c r="G45" s="5"/>
      <c r="H45" s="2" t="s">
        <v>113</v>
      </c>
      <c r="I45" s="11">
        <f>+U161+U164+U163</f>
        <v>7152.7170000000006</v>
      </c>
      <c r="J45" s="5" t="e">
        <f>#REF!</f>
        <v>#REF!</v>
      </c>
      <c r="K45" s="5">
        <f>+K30+33.955-4.135</f>
        <v>185.47700000000003</v>
      </c>
      <c r="L45" s="83" t="s">
        <v>215</v>
      </c>
      <c r="M45" s="5" t="e">
        <f t="shared" si="6"/>
        <v>#REF!</v>
      </c>
      <c r="N45" s="85"/>
      <c r="P45" s="85"/>
    </row>
    <row r="46" spans="1:16">
      <c r="A46" s="35" t="s">
        <v>115</v>
      </c>
      <c r="B46" s="11"/>
      <c r="C46" s="5" t="e">
        <f>#REF!</f>
        <v>#REF!</v>
      </c>
      <c r="D46" s="5" t="e">
        <f>+C46</f>
        <v>#REF!</v>
      </c>
      <c r="E46" s="83" t="s">
        <v>215</v>
      </c>
      <c r="F46" s="5" t="e">
        <f t="shared" si="5"/>
        <v>#REF!</v>
      </c>
      <c r="G46" s="5"/>
      <c r="H46" s="35" t="s">
        <v>115</v>
      </c>
      <c r="I46" s="11"/>
      <c r="J46" s="5" t="e">
        <f>#REF!</f>
        <v>#REF!</v>
      </c>
      <c r="K46" s="5" t="e">
        <f>+K31</f>
        <v>#REF!</v>
      </c>
      <c r="L46" s="5"/>
      <c r="M46" s="5" t="e">
        <f t="shared" si="6"/>
        <v>#REF!</v>
      </c>
    </row>
    <row r="47" spans="1:16" hidden="1">
      <c r="A47" s="41" t="s">
        <v>127</v>
      </c>
      <c r="B47" s="40"/>
      <c r="C47" s="5"/>
      <c r="D47" s="5"/>
      <c r="E47" s="5"/>
      <c r="F47" s="5">
        <f t="shared" si="5"/>
        <v>0</v>
      </c>
      <c r="G47" s="5"/>
      <c r="H47" s="41" t="s">
        <v>127</v>
      </c>
      <c r="I47" s="40"/>
      <c r="J47" s="5"/>
      <c r="K47" s="5"/>
      <c r="L47" s="5"/>
      <c r="M47" s="5">
        <f t="shared" si="6"/>
        <v>0</v>
      </c>
    </row>
    <row r="48" spans="1:16">
      <c r="A48" s="35" t="s">
        <v>170</v>
      </c>
      <c r="B48" s="11">
        <f>+T165</f>
        <v>17.699000000000002</v>
      </c>
      <c r="C48" s="11"/>
      <c r="D48" s="11"/>
      <c r="E48" s="11"/>
      <c r="F48" s="11">
        <f t="shared" si="5"/>
        <v>17.699000000000002</v>
      </c>
      <c r="G48" s="11"/>
      <c r="H48" s="35" t="s">
        <v>170</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216</v>
      </c>
      <c r="B52" s="10"/>
      <c r="C52" s="10"/>
      <c r="D52" s="10"/>
      <c r="E52" s="10"/>
      <c r="F52" s="10"/>
      <c r="G52" s="10"/>
      <c r="H52" s="84" t="s">
        <v>216</v>
      </c>
      <c r="I52" s="10"/>
      <c r="J52" s="10"/>
      <c r="K52" s="10"/>
      <c r="L52" s="10"/>
      <c r="M52" s="10"/>
    </row>
    <row r="53" spans="1:15">
      <c r="A53" s="74" t="s">
        <v>210</v>
      </c>
      <c r="H53" s="74" t="s">
        <v>210</v>
      </c>
    </row>
    <row r="54" spans="1:15">
      <c r="A54" s="7" t="s">
        <v>186</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208</v>
      </c>
      <c r="H56" s="16"/>
    </row>
    <row r="57" spans="1:15" ht="15" thickBot="1">
      <c r="A57" t="s">
        <v>171</v>
      </c>
      <c r="F57" s="36"/>
      <c r="G57" s="36"/>
      <c r="M57" s="36"/>
    </row>
    <row r="58" spans="1:15" ht="21.5" thickBot="1">
      <c r="A58" s="6" t="s">
        <v>2</v>
      </c>
      <c r="B58" s="17" t="s">
        <v>155</v>
      </c>
      <c r="C58" s="17" t="s">
        <v>156</v>
      </c>
      <c r="D58" s="17" t="s">
        <v>70</v>
      </c>
      <c r="E58" s="17"/>
      <c r="F58" s="17" t="s">
        <v>157</v>
      </c>
      <c r="G58" s="38"/>
      <c r="H58" s="6" t="s">
        <v>2</v>
      </c>
      <c r="I58" s="17" t="str">
        <f>+I3</f>
        <v>MTG  First nine months 2018</v>
      </c>
      <c r="J58" s="17" t="str">
        <f>+J3</f>
        <v>NENT First nine months 2018</v>
      </c>
      <c r="K58" s="17" t="s">
        <v>70</v>
      </c>
      <c r="L58" s="17"/>
      <c r="M58" s="17" t="str">
        <f>+M3</f>
        <v xml:space="preserve">MTG excl. NENT </v>
      </c>
    </row>
    <row r="59" spans="1:15" ht="15" thickTop="1">
      <c r="A59" s="2" t="s">
        <v>119</v>
      </c>
      <c r="B59" s="29">
        <f>+'IB6-IB8'!B15</f>
        <v>611.80400000000088</v>
      </c>
      <c r="C59" s="29" t="e">
        <f>+#REF!</f>
        <v>#REF!</v>
      </c>
      <c r="D59" s="105">
        <f>+D15</f>
        <v>-15.024000000000008</v>
      </c>
      <c r="E59" s="29"/>
      <c r="F59" s="29" t="e">
        <f>+B59-C59+D59</f>
        <v>#REF!</v>
      </c>
      <c r="G59" s="29"/>
      <c r="H59" s="2" t="s">
        <v>119</v>
      </c>
      <c r="I59" s="29">
        <f>+'IB6-IB8'!I15</f>
        <v>692.55500000000154</v>
      </c>
      <c r="J59" s="29" t="e">
        <f>+#REF!</f>
        <v>#REF!</v>
      </c>
      <c r="K59" s="105">
        <f>+K15</f>
        <v>-10.829000000000011</v>
      </c>
      <c r="L59" s="29"/>
      <c r="M59" s="29" t="e">
        <f>+I59-J59+K59</f>
        <v>#REF!</v>
      </c>
    </row>
    <row r="60" spans="1:15">
      <c r="A60" s="2" t="s">
        <v>122</v>
      </c>
      <c r="B60" s="29">
        <f>+AE4</f>
        <v>1011</v>
      </c>
      <c r="C60" s="29" t="e">
        <f>+#REF!</f>
        <v>#REF!</v>
      </c>
      <c r="D60" s="105"/>
      <c r="E60" s="29"/>
      <c r="F60" s="29" t="e">
        <f>+B60-C60+D60</f>
        <v>#REF!</v>
      </c>
      <c r="G60" s="29"/>
      <c r="H60" s="2" t="s">
        <v>122</v>
      </c>
      <c r="I60" s="99">
        <f>319+98</f>
        <v>417</v>
      </c>
      <c r="J60" s="29" t="e">
        <f>+#REF!</f>
        <v>#REF!</v>
      </c>
      <c r="K60" s="105"/>
      <c r="L60" s="29"/>
      <c r="M60" s="29" t="e">
        <f>+I60-J60+K60</f>
        <v>#REF!</v>
      </c>
    </row>
    <row r="61" spans="1:15" hidden="1">
      <c r="A61" s="2" t="s">
        <v>123</v>
      </c>
      <c r="B61" s="29"/>
      <c r="C61" s="29"/>
      <c r="D61" s="105"/>
      <c r="E61" s="29"/>
      <c r="F61" s="29">
        <f>+B61-C61+D61</f>
        <v>0</v>
      </c>
      <c r="G61" s="29"/>
      <c r="H61" s="2" t="s">
        <v>123</v>
      </c>
      <c r="I61" s="99"/>
      <c r="J61" s="29"/>
      <c r="K61" s="105"/>
      <c r="L61" s="29"/>
      <c r="M61" s="29">
        <f>+I61-J61+K61</f>
        <v>0</v>
      </c>
    </row>
    <row r="62" spans="1:15">
      <c r="A62" s="2" t="s">
        <v>124</v>
      </c>
      <c r="B62" s="29">
        <f>+AE6</f>
        <v>-312</v>
      </c>
      <c r="C62" s="29" t="e">
        <f>+#REF!</f>
        <v>#REF!</v>
      </c>
      <c r="D62" s="105">
        <f>-D59</f>
        <v>15.024000000000008</v>
      </c>
      <c r="E62" s="29"/>
      <c r="F62" s="29" t="e">
        <f>+B62-C62+D62</f>
        <v>#REF!</v>
      </c>
      <c r="G62" s="29"/>
      <c r="H62" s="2" t="s">
        <v>124</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153</v>
      </c>
      <c r="B66" s="11">
        <f>+X157+X158</f>
        <v>762.87199999999984</v>
      </c>
      <c r="C66" s="11" t="e">
        <f>+#REF!</f>
        <v>#REF!</v>
      </c>
      <c r="D66" s="40"/>
      <c r="E66" s="11"/>
      <c r="F66" s="11" t="e">
        <f>+B66-C66+D66</f>
        <v>#REF!</v>
      </c>
      <c r="G66" s="11"/>
      <c r="H66" s="2" t="s">
        <v>153</v>
      </c>
      <c r="I66" s="11">
        <f>+Y157+Y158</f>
        <v>61.784999999999997</v>
      </c>
      <c r="J66" s="11" t="e">
        <f>+#REF!</f>
        <v>#REF!</v>
      </c>
      <c r="K66" s="40"/>
      <c r="L66" s="11"/>
      <c r="M66" s="11" t="e">
        <f>+I66-J66+K66</f>
        <v>#REF!</v>
      </c>
    </row>
    <row r="67" spans="1:13">
      <c r="A67" s="2" t="s">
        <v>120</v>
      </c>
      <c r="B67" s="11">
        <f>+X159</f>
        <v>-329.96500000000003</v>
      </c>
      <c r="C67" s="11" t="e">
        <f>+#REF!</f>
        <v>#REF!</v>
      </c>
      <c r="D67" s="40"/>
      <c r="E67" s="11"/>
      <c r="F67" s="11" t="e">
        <f>+B67-C67+D67</f>
        <v>#REF!</v>
      </c>
      <c r="G67" s="11"/>
      <c r="H67" s="2" t="s">
        <v>120</v>
      </c>
      <c r="I67" s="11">
        <f>+Y159</f>
        <v>-668.17700000000002</v>
      </c>
      <c r="J67" s="11" t="e">
        <f>+#REF!</f>
        <v>#REF!</v>
      </c>
      <c r="K67" s="40"/>
      <c r="L67" s="11"/>
      <c r="M67" s="11" t="e">
        <f>+I67-J67+K67</f>
        <v>#REF!</v>
      </c>
    </row>
    <row r="68" spans="1:13">
      <c r="A68" s="2" t="s">
        <v>121</v>
      </c>
      <c r="B68" s="11">
        <f>+X160</f>
        <v>31.992999999999974</v>
      </c>
      <c r="C68" s="11" t="e">
        <f>+#REF!</f>
        <v>#REF!</v>
      </c>
      <c r="D68" s="40"/>
      <c r="E68" s="11"/>
      <c r="F68" s="11" t="e">
        <f>+B68-C68+D68</f>
        <v>#REF!</v>
      </c>
      <c r="G68" s="11"/>
      <c r="H68" s="2" t="s">
        <v>121</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217</v>
      </c>
      <c r="B76" s="11">
        <f>+X178</f>
        <v>-18.697999999999979</v>
      </c>
      <c r="C76" s="11"/>
      <c r="D76" s="40"/>
      <c r="E76" s="11"/>
      <c r="F76" s="11">
        <f>+B76-C76+D76</f>
        <v>-18.697999999999979</v>
      </c>
      <c r="G76" s="11"/>
      <c r="H76" s="2" t="s">
        <v>217</v>
      </c>
      <c r="I76" s="11">
        <f>+Y178</f>
        <v>-233.54399999999998</v>
      </c>
      <c r="J76" s="11"/>
      <c r="K76" s="40"/>
      <c r="L76" s="11"/>
      <c r="M76" s="11">
        <f>+I76-J76+K76</f>
        <v>-233.54399999999998</v>
      </c>
    </row>
    <row r="77" spans="1:13" ht="1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210</v>
      </c>
      <c r="H78" s="74" t="s">
        <v>210</v>
      </c>
    </row>
    <row r="79" spans="1:13">
      <c r="A79" s="3" t="s">
        <v>167</v>
      </c>
      <c r="B79" s="15">
        <f>+B77-'IB6-IB8'!B32</f>
        <v>8.4000000000514774E-2</v>
      </c>
      <c r="C79" s="15" t="e">
        <f>+C77-'IB6-IB8'!C32</f>
        <v>#REF!</v>
      </c>
      <c r="D79" s="15">
        <f>+D77-'IB6-IB8'!D32</f>
        <v>0</v>
      </c>
      <c r="E79" s="15">
        <f>+E77-'IB6-IB8'!E32</f>
        <v>0</v>
      </c>
      <c r="F79" s="15" t="e">
        <f>+F77-'IB6-IB8'!F32</f>
        <v>#REF!</v>
      </c>
      <c r="G79" s="15"/>
      <c r="H79" s="3" t="s">
        <v>167</v>
      </c>
      <c r="I79" s="15">
        <f>+I77-'IB6-IB8'!I32</f>
        <v>0.35802430000148888</v>
      </c>
      <c r="J79" s="15" t="e">
        <f>+J77-'IB6-IB8'!J32</f>
        <v>#REF!</v>
      </c>
      <c r="K79" s="15">
        <f>+K77-'IB6-IB8'!K32</f>
        <v>-19.510999999999999</v>
      </c>
      <c r="L79" s="15" t="e">
        <f>+L77-'IB6-IB8'!L32</f>
        <v>#VALUE!</v>
      </c>
      <c r="M79" s="15" t="e">
        <f>+M77-'IB6-IB8'!M32</f>
        <v>#REF!</v>
      </c>
    </row>
    <row r="83" spans="1:13" ht="1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c r="A86" s="79" t="s">
        <v>74</v>
      </c>
      <c r="B86" s="109">
        <v>0</v>
      </c>
      <c r="C86" s="109">
        <v>0</v>
      </c>
      <c r="D86" s="109">
        <v>0</v>
      </c>
      <c r="E86" s="109"/>
      <c r="F86" s="109">
        <v>0</v>
      </c>
      <c r="H86" s="79" t="s">
        <v>74</v>
      </c>
      <c r="I86" s="109">
        <v>0</v>
      </c>
      <c r="J86" s="109">
        <v>0</v>
      </c>
      <c r="K86" s="109">
        <v>0</v>
      </c>
      <c r="L86" s="109"/>
      <c r="M86" s="109">
        <v>0</v>
      </c>
    </row>
    <row r="87" spans="1:13">
      <c r="A87" s="79" t="s">
        <v>117</v>
      </c>
      <c r="B87" s="108">
        <f>+B46</f>
        <v>0</v>
      </c>
      <c r="C87" s="108" t="e">
        <f>+C46</f>
        <v>#REF!</v>
      </c>
      <c r="D87" s="108" t="e">
        <f>+D46</f>
        <v>#REF!</v>
      </c>
      <c r="E87" s="108"/>
      <c r="F87" s="108" t="e">
        <f>+F46</f>
        <v>#REF!</v>
      </c>
      <c r="H87" s="79" t="s">
        <v>117</v>
      </c>
      <c r="I87" s="108">
        <f>+I46</f>
        <v>0</v>
      </c>
      <c r="J87" s="108" t="e">
        <f>+J46</f>
        <v>#REF!</v>
      </c>
      <c r="K87" s="108" t="e">
        <f>+K46</f>
        <v>#REF!</v>
      </c>
      <c r="L87" s="108"/>
      <c r="M87" s="108" t="e">
        <f>+M46</f>
        <v>#REF!</v>
      </c>
    </row>
    <row r="88" spans="1:13">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c r="A91" s="79" t="s">
        <v>118</v>
      </c>
      <c r="B91" s="108">
        <f t="shared" ref="B91:D92" si="7">+B31</f>
        <v>0</v>
      </c>
      <c r="C91" s="108">
        <f t="shared" si="7"/>
        <v>0</v>
      </c>
      <c r="D91" s="108">
        <f t="shared" si="7"/>
        <v>0</v>
      </c>
      <c r="E91" s="108"/>
      <c r="F91" s="108">
        <f>+F31</f>
        <v>0</v>
      </c>
      <c r="H91" s="79" t="s">
        <v>118</v>
      </c>
      <c r="I91" s="108">
        <f t="shared" ref="I91:K92" si="8">+I31</f>
        <v>0</v>
      </c>
      <c r="J91" s="108" t="e">
        <f t="shared" si="8"/>
        <v>#REF!</v>
      </c>
      <c r="K91" s="108" t="e">
        <f t="shared" si="8"/>
        <v>#REF!</v>
      </c>
      <c r="L91" s="108"/>
      <c r="M91" s="108" t="e">
        <f>+M31</f>
        <v>#REF!</v>
      </c>
    </row>
    <row r="92" spans="1:13">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161</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158</v>
      </c>
      <c r="Q107" s="66">
        <v>-1638.6289999999999</v>
      </c>
      <c r="R107" s="75">
        <v>-1492.6</v>
      </c>
      <c r="W107" s="7"/>
    </row>
    <row r="108" spans="16:23">
      <c r="P108" s="65" t="s">
        <v>95</v>
      </c>
      <c r="Q108" s="66">
        <v>-3706.0280000000002</v>
      </c>
      <c r="R108" s="75">
        <v>-2908.21</v>
      </c>
      <c r="W108" s="2"/>
    </row>
    <row r="109" spans="16:23">
      <c r="P109" s="65" t="s">
        <v>159</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160</v>
      </c>
      <c r="Q120" s="66">
        <v>611.80400000000088</v>
      </c>
      <c r="R120" s="75">
        <v>692.55500000000097</v>
      </c>
      <c r="W120" s="2"/>
    </row>
    <row r="121" spans="16:23">
      <c r="S121" t="s">
        <v>161</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164</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161</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165</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73"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4296875" defaultRowHeight="14.5"/>
  <cols>
    <col min="1" max="1" width="36.453125" bestFit="1" customWidth="1"/>
    <col min="2" max="2" width="8.54296875" customWidth="1"/>
  </cols>
  <sheetData>
    <row r="1" spans="1:10">
      <c r="A1" s="1" t="s">
        <v>10</v>
      </c>
      <c r="B1" s="1"/>
    </row>
    <row r="2" spans="1:10" ht="15" thickBot="1">
      <c r="A2" s="1"/>
      <c r="B2" s="1"/>
      <c r="G2" s="36"/>
    </row>
    <row r="3" spans="1:10" ht="21.5" thickBot="1">
      <c r="A3" s="25" t="s">
        <v>2</v>
      </c>
      <c r="B3" s="17" t="s">
        <v>104</v>
      </c>
      <c r="C3" s="17" t="s">
        <v>100</v>
      </c>
      <c r="D3" s="17" t="s">
        <v>106</v>
      </c>
      <c r="E3" s="17" t="s">
        <v>105</v>
      </c>
      <c r="F3" s="17" t="s">
        <v>107</v>
      </c>
      <c r="G3" s="17" t="s">
        <v>108</v>
      </c>
      <c r="H3" s="17" t="s">
        <v>109</v>
      </c>
    </row>
    <row r="4" spans="1:10" ht="15" thickTop="1">
      <c r="A4" s="50" t="s">
        <v>143</v>
      </c>
      <c r="B4" s="38"/>
      <c r="C4" s="38"/>
      <c r="D4" s="38"/>
      <c r="E4" s="38"/>
      <c r="F4" s="38"/>
      <c r="G4" s="38"/>
      <c r="H4" s="38"/>
    </row>
    <row r="5" spans="1:10" ht="14.9" customHeight="1">
      <c r="A5" s="26" t="s">
        <v>4</v>
      </c>
      <c r="B5" s="23"/>
      <c r="C5" s="23"/>
      <c r="D5" s="23"/>
      <c r="E5" s="23"/>
      <c r="F5" s="29" t="e">
        <f>+#REF!</f>
        <v>#REF!</v>
      </c>
      <c r="G5" s="29" t="e">
        <f>+#REF!</f>
        <v>#REF!</v>
      </c>
      <c r="H5" s="29" t="e">
        <f>+#REF!</f>
        <v>#REF!</v>
      </c>
      <c r="J5" t="s">
        <v>125</v>
      </c>
    </row>
    <row r="6" spans="1:10" ht="14.9" customHeight="1">
      <c r="A6" s="27" t="s">
        <v>86</v>
      </c>
      <c r="B6" s="23"/>
      <c r="C6" s="24"/>
      <c r="D6" s="24"/>
      <c r="E6" s="24"/>
      <c r="F6" s="39" t="s">
        <v>132</v>
      </c>
      <c r="G6" s="39" t="s">
        <v>132</v>
      </c>
      <c r="H6" s="39" t="s">
        <v>132</v>
      </c>
      <c r="J6" s="51" t="s">
        <v>131</v>
      </c>
    </row>
    <row r="7" spans="1:10" ht="14.9" customHeight="1">
      <c r="A7" s="28" t="s">
        <v>87</v>
      </c>
      <c r="B7" s="23"/>
      <c r="C7" s="24"/>
      <c r="D7" s="24"/>
      <c r="E7" s="24"/>
      <c r="F7" s="32">
        <v>0</v>
      </c>
      <c r="G7" s="32">
        <v>0</v>
      </c>
      <c r="H7" s="32">
        <v>0</v>
      </c>
      <c r="J7" s="51" t="s">
        <v>131</v>
      </c>
    </row>
    <row r="8" spans="1:10" ht="14.9" customHeight="1">
      <c r="A8" s="27" t="s">
        <v>88</v>
      </c>
      <c r="B8" s="23"/>
      <c r="C8" s="24"/>
      <c r="D8" s="24"/>
      <c r="E8" s="24"/>
      <c r="F8" s="39" t="s">
        <v>132</v>
      </c>
      <c r="G8" s="39" t="s">
        <v>132</v>
      </c>
      <c r="H8" s="39" t="s">
        <v>132</v>
      </c>
      <c r="J8" s="51" t="s">
        <v>131</v>
      </c>
    </row>
    <row r="9" spans="1:10" ht="14.9" customHeight="1">
      <c r="A9" s="27" t="s">
        <v>5</v>
      </c>
      <c r="B9" s="23"/>
      <c r="C9" s="24"/>
      <c r="D9" s="24"/>
      <c r="E9" s="24"/>
      <c r="F9" s="39" t="s">
        <v>132</v>
      </c>
      <c r="G9" s="39" t="s">
        <v>132</v>
      </c>
      <c r="H9" s="39" t="s">
        <v>132</v>
      </c>
      <c r="J9" s="51" t="s">
        <v>131</v>
      </c>
    </row>
    <row r="10" spans="1:10">
      <c r="A10" s="26" t="s">
        <v>89</v>
      </c>
      <c r="B10" s="23"/>
      <c r="C10" s="23"/>
      <c r="D10" s="23"/>
      <c r="E10" s="23"/>
      <c r="F10" s="29" t="e">
        <f>+#REF!-#REF!</f>
        <v>#REF!</v>
      </c>
      <c r="G10" s="29" t="e">
        <f>+#REF!-#REF!</f>
        <v>#REF!</v>
      </c>
      <c r="H10" s="29" t="e">
        <f>+#REF!-#REF!</f>
        <v>#REF!</v>
      </c>
      <c r="J10" t="s">
        <v>125</v>
      </c>
    </row>
    <row r="11" spans="1:10" ht="14.9" customHeight="1">
      <c r="A11" s="27" t="s">
        <v>137</v>
      </c>
      <c r="B11" s="24"/>
      <c r="C11" s="24"/>
      <c r="D11" s="24"/>
      <c r="E11" s="24"/>
      <c r="F11" s="32" t="e">
        <f>+F10/F5</f>
        <v>#REF!</v>
      </c>
      <c r="G11" s="32" t="e">
        <f>+G10/G5</f>
        <v>#REF!</v>
      </c>
      <c r="H11" s="32" t="e">
        <f>+H10/H5</f>
        <v>#REF!</v>
      </c>
      <c r="J11" t="s">
        <v>110</v>
      </c>
    </row>
    <row r="12" spans="1:10" ht="14.9" customHeight="1">
      <c r="A12" s="26" t="s">
        <v>90</v>
      </c>
      <c r="B12" s="23"/>
      <c r="C12" s="23"/>
      <c r="D12" s="23"/>
      <c r="E12" s="23"/>
      <c r="F12" s="29" t="e">
        <f>+#REF!</f>
        <v>#REF!</v>
      </c>
      <c r="G12" s="29" t="e">
        <f>+#REF!</f>
        <v>#REF!</v>
      </c>
      <c r="H12" s="29" t="e">
        <f>+#REF!</f>
        <v>#REF!</v>
      </c>
      <c r="J12" t="s">
        <v>125</v>
      </c>
    </row>
    <row r="13" spans="1:10" ht="14.9" customHeight="1">
      <c r="A13" s="26" t="s">
        <v>6</v>
      </c>
      <c r="B13" s="23"/>
      <c r="C13" s="23"/>
      <c r="D13" s="23"/>
      <c r="E13" s="23"/>
      <c r="F13" s="29" t="e">
        <f>+#REF!</f>
        <v>#REF!</v>
      </c>
      <c r="G13" s="29" t="e">
        <f>+#REF!</f>
        <v>#REF!</v>
      </c>
      <c r="H13" s="29" t="e">
        <f>+#REF!</f>
        <v>#REF!</v>
      </c>
      <c r="J13" t="s">
        <v>125</v>
      </c>
    </row>
    <row r="14" spans="1:10" ht="14.9" customHeight="1">
      <c r="A14" s="27" t="s">
        <v>136</v>
      </c>
      <c r="B14" s="22"/>
      <c r="C14" s="22"/>
      <c r="D14" s="22"/>
      <c r="E14" s="22"/>
      <c r="F14" s="32" t="e">
        <f>+F13/F5</f>
        <v>#REF!</v>
      </c>
      <c r="G14" s="32" t="e">
        <f>+G13/G5</f>
        <v>#REF!</v>
      </c>
      <c r="H14" s="32" t="e">
        <f>+H13/H5</f>
        <v>#REF!</v>
      </c>
      <c r="J14" t="s">
        <v>110</v>
      </c>
    </row>
    <row r="15" spans="1:10" ht="14.9" customHeight="1">
      <c r="A15" s="26" t="s">
        <v>7</v>
      </c>
      <c r="B15" s="23"/>
      <c r="C15" s="23"/>
      <c r="D15" s="23"/>
      <c r="E15" s="23"/>
      <c r="F15" s="29" t="e">
        <f>+#REF!</f>
        <v>#REF!</v>
      </c>
      <c r="G15" s="29" t="e">
        <f>+#REF!</f>
        <v>#REF!</v>
      </c>
      <c r="H15" s="29" t="e">
        <f>+#REF!</f>
        <v>#REF!</v>
      </c>
      <c r="J15" t="s">
        <v>125</v>
      </c>
    </row>
    <row r="16" spans="1:10" ht="14.9" customHeight="1">
      <c r="A16" s="26"/>
      <c r="B16" s="23"/>
      <c r="C16" s="23"/>
      <c r="D16" s="23"/>
      <c r="E16" s="23"/>
      <c r="F16" s="29"/>
      <c r="G16" s="29"/>
      <c r="H16" s="29"/>
    </row>
    <row r="17" spans="1:11" ht="14.9" customHeight="1">
      <c r="A17" s="49" t="s">
        <v>142</v>
      </c>
      <c r="B17" s="23"/>
      <c r="C17" s="23"/>
      <c r="D17" s="23"/>
      <c r="E17" s="23"/>
      <c r="F17" s="29"/>
      <c r="G17" s="29"/>
      <c r="H17" s="29"/>
    </row>
    <row r="18" spans="1:11" ht="14.9" customHeight="1">
      <c r="A18" s="26" t="s">
        <v>8</v>
      </c>
      <c r="B18" s="23"/>
      <c r="C18" s="23"/>
      <c r="D18" s="23"/>
      <c r="E18" s="23"/>
      <c r="F18" s="29" t="e">
        <f>+#REF!</f>
        <v>#REF!</v>
      </c>
      <c r="G18" s="29" t="e">
        <f>+#REF!</f>
        <v>#REF!</v>
      </c>
      <c r="H18" s="29" t="e">
        <f>+#REF!</f>
        <v>#REF!</v>
      </c>
      <c r="J18" t="s">
        <v>125</v>
      </c>
    </row>
    <row r="19" spans="1:11" ht="14.9" customHeight="1">
      <c r="A19" s="26" t="s">
        <v>138</v>
      </c>
      <c r="B19" s="23"/>
      <c r="C19" s="23"/>
      <c r="D19" s="23"/>
      <c r="E19" s="23"/>
      <c r="F19" s="29" t="e">
        <f>+#REF!</f>
        <v>#REF!</v>
      </c>
      <c r="G19" s="29" t="e">
        <f>+#REF!</f>
        <v>#REF!</v>
      </c>
      <c r="H19" s="29" t="e">
        <f>+#REF!</f>
        <v>#REF!</v>
      </c>
      <c r="J19" t="s">
        <v>125</v>
      </c>
    </row>
    <row r="20" spans="1:11" ht="14.9" customHeight="1">
      <c r="A20" s="26" t="s">
        <v>139</v>
      </c>
      <c r="B20" s="23"/>
      <c r="C20" s="23"/>
      <c r="D20" s="23"/>
      <c r="E20" s="23"/>
      <c r="F20" s="29" t="e">
        <f>+#REF!</f>
        <v>#REF!</v>
      </c>
      <c r="G20" s="29" t="e">
        <f>+#REF!</f>
        <v>#REF!</v>
      </c>
      <c r="H20" s="29" t="e">
        <f>+#REF!</f>
        <v>#REF!</v>
      </c>
      <c r="J20" t="s">
        <v>125</v>
      </c>
    </row>
    <row r="21" spans="1:11" ht="14.9" customHeight="1">
      <c r="A21" s="26" t="s">
        <v>120</v>
      </c>
      <c r="B21" s="23"/>
      <c r="C21" s="23"/>
      <c r="D21" s="23"/>
      <c r="E21" s="23"/>
      <c r="F21" s="29" t="e">
        <f>+#REF!</f>
        <v>#REF!</v>
      </c>
      <c r="G21" s="29" t="e">
        <f>+#REF!</f>
        <v>#REF!</v>
      </c>
      <c r="H21" s="29" t="e">
        <f>+#REF!</f>
        <v>#REF!</v>
      </c>
      <c r="J21" t="s">
        <v>125</v>
      </c>
    </row>
    <row r="22" spans="1:11" ht="14.9" customHeight="1">
      <c r="A22" s="26" t="s">
        <v>140</v>
      </c>
      <c r="B22" s="23"/>
      <c r="C22" s="23"/>
      <c r="D22" s="23"/>
      <c r="E22" s="23"/>
      <c r="F22" s="29" t="e">
        <f>+#REF!+#REF!</f>
        <v>#REF!</v>
      </c>
      <c r="G22" s="29" t="e">
        <f>+#REF!+#REF!</f>
        <v>#REF!</v>
      </c>
      <c r="H22" s="29" t="e">
        <f>+#REF!+#REF!</f>
        <v>#REF!</v>
      </c>
      <c r="J22" t="s">
        <v>125</v>
      </c>
    </row>
    <row r="23" spans="1:11" ht="14.9" customHeight="1">
      <c r="A23" s="26"/>
      <c r="B23" s="23"/>
      <c r="C23" s="23"/>
      <c r="D23" s="23"/>
      <c r="E23" s="23"/>
      <c r="F23" s="29"/>
      <c r="G23" s="29"/>
      <c r="H23" s="29"/>
    </row>
    <row r="24" spans="1:11" ht="14.9" customHeight="1">
      <c r="A24" s="49" t="s">
        <v>0</v>
      </c>
      <c r="B24" s="23"/>
      <c r="C24" s="23"/>
      <c r="D24" s="23"/>
      <c r="E24" s="23"/>
      <c r="F24" s="29"/>
      <c r="G24" s="29"/>
      <c r="H24" s="29"/>
    </row>
    <row r="25" spans="1:11" ht="14.9" customHeight="1">
      <c r="A25" s="26" t="s">
        <v>78</v>
      </c>
      <c r="B25" s="23"/>
      <c r="C25" s="23"/>
      <c r="D25" s="23"/>
      <c r="E25" s="23"/>
      <c r="F25" s="29" t="e">
        <f>+#REF!</f>
        <v>#REF!</v>
      </c>
      <c r="G25" s="29" t="e">
        <f>+#REF!</f>
        <v>#REF!</v>
      </c>
      <c r="H25" s="29" t="e">
        <f>+#REF!</f>
        <v>#REF!</v>
      </c>
      <c r="J25" t="s">
        <v>125</v>
      </c>
    </row>
    <row r="26" spans="1:11" ht="14.9" customHeight="1">
      <c r="A26" s="26" t="s">
        <v>149</v>
      </c>
      <c r="B26" s="23"/>
      <c r="C26" s="23"/>
      <c r="D26" s="23"/>
      <c r="E26" s="23"/>
      <c r="F26" s="29" t="e">
        <f>+#REF!+#REF!</f>
        <v>#REF!</v>
      </c>
      <c r="G26" s="29" t="e">
        <f>+#REF!+#REF!</f>
        <v>#REF!</v>
      </c>
      <c r="H26" s="29" t="e">
        <f>+#REF!+#REF!</f>
        <v>#REF!</v>
      </c>
      <c r="J26" t="s">
        <v>125</v>
      </c>
    </row>
    <row r="27" spans="1:11" ht="14.9" customHeight="1">
      <c r="A27" s="26" t="s">
        <v>91</v>
      </c>
      <c r="B27" s="23"/>
      <c r="C27" s="23"/>
      <c r="D27" s="23"/>
      <c r="E27" s="23"/>
      <c r="F27" s="29" t="e">
        <f>+#REF!</f>
        <v>#REF!</v>
      </c>
      <c r="G27" s="29" t="e">
        <f>+#REF!</f>
        <v>#REF!</v>
      </c>
      <c r="H27" s="29" t="e">
        <f>+#REF!</f>
        <v>#REF!</v>
      </c>
      <c r="J27" t="s">
        <v>125</v>
      </c>
    </row>
    <row r="28" spans="1:11" ht="14.9" customHeight="1">
      <c r="A28" s="26" t="s">
        <v>141</v>
      </c>
      <c r="B28" s="23"/>
      <c r="C28" s="23"/>
      <c r="D28" s="23"/>
      <c r="E28" s="23"/>
      <c r="F28" s="29"/>
      <c r="G28" s="29"/>
      <c r="H28" s="29"/>
      <c r="K28" s="51" t="s">
        <v>150</v>
      </c>
    </row>
    <row r="29" spans="1:11" ht="14.9" customHeight="1">
      <c r="A29" s="26" t="s">
        <v>126</v>
      </c>
      <c r="B29" s="23"/>
      <c r="C29" s="23"/>
      <c r="D29" s="23"/>
      <c r="E29" s="23"/>
      <c r="F29" s="29" t="e">
        <f>+#REF!</f>
        <v>#REF!</v>
      </c>
      <c r="G29" s="29" t="e">
        <f>+#REF!</f>
        <v>#REF!</v>
      </c>
      <c r="H29" s="29" t="e">
        <f>+#REF!</f>
        <v>#REF!</v>
      </c>
      <c r="J29" t="s">
        <v>125</v>
      </c>
    </row>
    <row r="30" spans="1:11" ht="14.9" customHeight="1">
      <c r="A30" s="26"/>
      <c r="B30" s="23"/>
      <c r="C30" s="23"/>
      <c r="D30" s="23"/>
      <c r="E30" s="23"/>
      <c r="F30" s="29"/>
      <c r="G30" s="29"/>
      <c r="H30" s="29"/>
    </row>
    <row r="31" spans="1:11" ht="14.9" customHeight="1">
      <c r="A31" s="49" t="s">
        <v>144</v>
      </c>
      <c r="B31" s="23"/>
      <c r="C31" s="23"/>
      <c r="D31" s="23"/>
      <c r="E31" s="23"/>
      <c r="F31" s="29"/>
      <c r="G31" s="29"/>
      <c r="H31" s="29"/>
    </row>
    <row r="32" spans="1:11" ht="14.9" customHeight="1">
      <c r="A32" s="26" t="s">
        <v>145</v>
      </c>
      <c r="B32" s="23"/>
      <c r="C32" s="23"/>
      <c r="D32" s="23"/>
      <c r="E32" s="23"/>
      <c r="F32" s="29"/>
      <c r="G32" s="29"/>
      <c r="H32" s="29"/>
    </row>
    <row r="33" spans="1:8" ht="14.9" customHeight="1">
      <c r="A33" s="26" t="s">
        <v>146</v>
      </c>
      <c r="B33" s="23"/>
      <c r="C33" s="23"/>
      <c r="D33" s="23"/>
      <c r="E33" s="23"/>
      <c r="F33" s="29"/>
      <c r="G33" s="29"/>
      <c r="H33" s="29"/>
    </row>
    <row r="34" spans="1:8" ht="14.9" customHeight="1">
      <c r="A34" s="26" t="s">
        <v>147</v>
      </c>
      <c r="B34" s="23"/>
      <c r="C34" s="23"/>
      <c r="D34" s="23"/>
      <c r="E34" s="23"/>
      <c r="F34" s="29"/>
      <c r="G34" s="29"/>
      <c r="H34" s="29"/>
    </row>
    <row r="35" spans="1:8" ht="14.9" customHeight="1">
      <c r="A35" s="26" t="s">
        <v>148</v>
      </c>
      <c r="B35" s="23"/>
      <c r="C35" s="23"/>
      <c r="D35" s="23"/>
      <c r="E35" s="23"/>
      <c r="F35" s="29"/>
      <c r="G35" s="29"/>
      <c r="H35" s="29"/>
    </row>
    <row r="36" spans="1:8" ht="14.9" customHeight="1">
      <c r="A36" s="26"/>
      <c r="B36" s="23"/>
      <c r="C36" s="23"/>
      <c r="D36" s="23"/>
      <c r="E36" s="23"/>
      <c r="F36" s="29"/>
      <c r="G36" s="29"/>
      <c r="H36" s="29"/>
    </row>
    <row r="37" spans="1:8" ht="14.9" customHeight="1"/>
    <row r="38" spans="1:8" ht="14.9" customHeight="1" thickBot="1">
      <c r="A38" s="37"/>
      <c r="B38" s="31"/>
      <c r="C38" s="31"/>
      <c r="D38" s="31"/>
      <c r="E38" s="31"/>
      <c r="F38" s="47"/>
      <c r="G38" s="47"/>
      <c r="H38" s="47"/>
    </row>
    <row r="39" spans="1:8" ht="14.9"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1640625" defaultRowHeight="14.5"/>
  <cols>
    <col min="1" max="1" width="26.453125" customWidth="1"/>
    <col min="8" max="8" width="51.1796875" customWidth="1"/>
  </cols>
  <sheetData>
    <row r="1" spans="1:13">
      <c r="A1" s="16" t="s">
        <v>211</v>
      </c>
      <c r="B1" s="1"/>
    </row>
    <row r="2" spans="1:13">
      <c r="A2" t="s">
        <v>171</v>
      </c>
      <c r="B2" s="16"/>
    </row>
    <row r="3" spans="1:13" ht="15" thickBot="1">
      <c r="A3" s="16" t="s">
        <v>133</v>
      </c>
      <c r="B3" s="1"/>
    </row>
    <row r="4" spans="1:13" ht="30" customHeight="1" thickBot="1">
      <c r="A4" s="6" t="s">
        <v>2</v>
      </c>
      <c r="B4" s="17" t="s">
        <v>203</v>
      </c>
      <c r="C4" s="17" t="s">
        <v>107</v>
      </c>
      <c r="E4" t="s">
        <v>218</v>
      </c>
    </row>
    <row r="5" spans="1:13" ht="15" thickTop="1">
      <c r="A5" s="2" t="s">
        <v>172</v>
      </c>
      <c r="B5" s="5">
        <v>1071.395</v>
      </c>
      <c r="C5" s="11">
        <v>1373.175</v>
      </c>
      <c r="E5" t="s">
        <v>219</v>
      </c>
    </row>
    <row r="6" spans="1:13">
      <c r="A6" s="2" t="s">
        <v>173</v>
      </c>
      <c r="B6" s="5">
        <v>1740.01</v>
      </c>
      <c r="C6" s="11">
        <v>1234.336</v>
      </c>
      <c r="E6" t="s">
        <v>219</v>
      </c>
    </row>
    <row r="7" spans="1:13" ht="14.5" customHeight="1">
      <c r="A7" s="2" t="s">
        <v>174</v>
      </c>
      <c r="B7" s="5">
        <v>1031.425</v>
      </c>
      <c r="C7" s="5">
        <v>1451.002</v>
      </c>
      <c r="E7" t="s">
        <v>220</v>
      </c>
    </row>
    <row r="8" spans="1:13" ht="14.5" customHeight="1">
      <c r="A8" s="2" t="s">
        <v>70</v>
      </c>
      <c r="B8" s="5">
        <v>-19.748000000000001</v>
      </c>
      <c r="C8" s="5">
        <v>-19.335000000000001</v>
      </c>
    </row>
    <row r="9" spans="1:13">
      <c r="A9" s="14" t="s">
        <v>71</v>
      </c>
      <c r="B9" s="43" t="e">
        <f>+'IB9'!E10</f>
        <v>#REF!</v>
      </c>
      <c r="C9" s="43" t="e">
        <f>+'IB9'!E5</f>
        <v>#REF!</v>
      </c>
      <c r="E9" t="s">
        <v>221</v>
      </c>
    </row>
    <row r="10" spans="1:13">
      <c r="A10" s="2"/>
      <c r="B10" s="4"/>
      <c r="C10" s="44"/>
    </row>
    <row r="11" spans="1:13" ht="15" thickBot="1">
      <c r="A11" s="16" t="s">
        <v>226</v>
      </c>
      <c r="B11" s="1"/>
    </row>
    <row r="12" spans="1:13" ht="30" customHeight="1" thickBot="1">
      <c r="A12" s="6" t="s">
        <v>2</v>
      </c>
      <c r="B12" s="17" t="str">
        <f>B$4</f>
        <v>First nine months 2018</v>
      </c>
      <c r="C12" s="17" t="str">
        <f>C$4</f>
        <v>Full year  2017</v>
      </c>
      <c r="I12" s="38"/>
      <c r="M12" s="38"/>
    </row>
    <row r="13" spans="1:13" ht="15" thickTop="1">
      <c r="A13" s="100" t="s">
        <v>175</v>
      </c>
      <c r="B13" s="103">
        <f>+'IB9'!E11</f>
        <v>137.09599999999998</v>
      </c>
      <c r="C13" s="103" t="e">
        <f>+'IB9'!E6</f>
        <v>#REF!</v>
      </c>
      <c r="E13" t="s">
        <v>221</v>
      </c>
    </row>
    <row r="14" spans="1:13">
      <c r="A14" s="2" t="s">
        <v>224</v>
      </c>
      <c r="B14" s="5">
        <v>-49</v>
      </c>
      <c r="C14" s="5">
        <f>-68</f>
        <v>-68</v>
      </c>
      <c r="E14" t="s">
        <v>228</v>
      </c>
    </row>
    <row r="15" spans="1:13">
      <c r="A15" s="2" t="s">
        <v>225</v>
      </c>
      <c r="B15" s="5">
        <f>-128+1</f>
        <v>-127</v>
      </c>
      <c r="C15" s="5">
        <f>-109+17</f>
        <v>-92</v>
      </c>
      <c r="E15" t="s">
        <v>228</v>
      </c>
      <c r="H15" s="102" t="s">
        <v>212</v>
      </c>
      <c r="I15" s="102" t="s">
        <v>212</v>
      </c>
    </row>
    <row r="16" spans="1:13">
      <c r="A16" s="101" t="s">
        <v>176</v>
      </c>
      <c r="B16" s="104">
        <f>+B13+B14+B15</f>
        <v>-38.904000000000025</v>
      </c>
      <c r="C16" s="104" t="e">
        <f>+C13+C14+C15</f>
        <v>#REF!</v>
      </c>
      <c r="E16" t="s">
        <v>221</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222</v>
      </c>
      <c r="H18" s="18" t="e">
        <f>+B18-'IB6-IB8'!M10</f>
        <v>#REF!</v>
      </c>
      <c r="I18" s="18" t="e">
        <f>+C18-'IB6-IB8'!F10</f>
        <v>#REF!</v>
      </c>
      <c r="J18" s="18"/>
      <c r="K18" s="95"/>
    </row>
    <row r="19" spans="1:11">
      <c r="J19" s="96"/>
      <c r="K19" s="97"/>
    </row>
    <row r="20" spans="1:11" ht="15" thickBot="1">
      <c r="A20" s="16" t="s">
        <v>177</v>
      </c>
      <c r="B20" s="1"/>
      <c r="J20" s="18"/>
      <c r="K20" s="18"/>
    </row>
    <row r="21" spans="1:11" ht="30" customHeight="1" thickBot="1">
      <c r="A21" s="6" t="s">
        <v>134</v>
      </c>
      <c r="B21" s="17" t="str">
        <f>B$4</f>
        <v>First nine months 2018</v>
      </c>
      <c r="C21" s="17" t="str">
        <f>C$4</f>
        <v>Full year  2017</v>
      </c>
      <c r="J21" s="18"/>
      <c r="K21" s="18"/>
    </row>
    <row r="22" spans="1:11" ht="15" thickTop="1">
      <c r="A22" s="2" t="s">
        <v>178</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 thickBot="1">
      <c r="A27" s="16" t="s">
        <v>179</v>
      </c>
      <c r="B27" s="1"/>
    </row>
    <row r="28" spans="1:11" ht="30" customHeight="1" thickBot="1">
      <c r="A28" s="6" t="s">
        <v>134</v>
      </c>
      <c r="B28" s="17" t="str">
        <f>B$4</f>
        <v>First nine months 2018</v>
      </c>
      <c r="C28" s="17" t="str">
        <f>C$4</f>
        <v>Full year  2017</v>
      </c>
    </row>
    <row r="29" spans="1:11" ht="15" thickTop="1">
      <c r="A29" s="2" t="s">
        <v>175</v>
      </c>
      <c r="B29" s="94" t="e">
        <f>+B13/B9*100</f>
        <v>#REF!</v>
      </c>
      <c r="C29" s="94" t="e">
        <f>+C13/C9*100</f>
        <v>#REF!</v>
      </c>
      <c r="E29" t="s">
        <v>223</v>
      </c>
    </row>
    <row r="30" spans="1:11">
      <c r="A30" s="2" t="s">
        <v>176</v>
      </c>
      <c r="B30" s="94" t="e">
        <f>+B16/B9*100</f>
        <v>#REF!</v>
      </c>
      <c r="C30" s="94" t="e">
        <f>+C16/C9*100</f>
        <v>#REF!</v>
      </c>
      <c r="E30" t="s">
        <v>223</v>
      </c>
    </row>
    <row r="31" spans="1:11">
      <c r="A31" s="2" t="s">
        <v>135</v>
      </c>
      <c r="B31" s="94" t="e">
        <f>+B18/B9*100</f>
        <v>#REF!</v>
      </c>
      <c r="C31" s="94" t="e">
        <f>+C18/C9*100</f>
        <v>#REF!</v>
      </c>
      <c r="E31" t="s">
        <v>223</v>
      </c>
    </row>
    <row r="32" spans="1:11">
      <c r="A32" s="2"/>
      <c r="B32" s="15"/>
      <c r="C32" s="4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dimension ref="A1:B60"/>
  <sheetViews>
    <sheetView showGridLines="0" tabSelected="1" view="pageBreakPreview" zoomScale="80" zoomScaleNormal="90" zoomScaleSheetLayoutView="80" workbookViewId="0"/>
  </sheetViews>
  <sheetFormatPr defaultColWidth="8.81640625" defaultRowHeight="14.5"/>
  <cols>
    <col min="1" max="1" width="47.453125" bestFit="1" customWidth="1"/>
    <col min="2" max="2" width="24.1796875" bestFit="1" customWidth="1"/>
  </cols>
  <sheetData>
    <row r="1" spans="1:2" s="204" customFormat="1">
      <c r="A1" s="150" t="s">
        <v>1</v>
      </c>
      <c r="B1" s="150" t="s">
        <v>366</v>
      </c>
    </row>
    <row r="2" spans="1:2" s="204" customFormat="1">
      <c r="A2" s="150" t="s">
        <v>267</v>
      </c>
      <c r="B2" s="150"/>
    </row>
    <row r="3" spans="1:2">
      <c r="A3" s="145" t="s">
        <v>10</v>
      </c>
      <c r="B3" s="145" t="s">
        <v>298</v>
      </c>
    </row>
    <row r="4" spans="1:2">
      <c r="A4" s="145" t="s">
        <v>268</v>
      </c>
      <c r="B4" s="145" t="s">
        <v>299</v>
      </c>
    </row>
    <row r="5" spans="1:2">
      <c r="A5" s="145" t="s">
        <v>270</v>
      </c>
      <c r="B5" s="145" t="s">
        <v>305</v>
      </c>
    </row>
    <row r="6" spans="1:2">
      <c r="A6" s="145" t="s">
        <v>271</v>
      </c>
      <c r="B6" s="145" t="s">
        <v>300</v>
      </c>
    </row>
    <row r="7" spans="1:2">
      <c r="A7" s="145" t="s">
        <v>272</v>
      </c>
      <c r="B7" s="145" t="s">
        <v>301</v>
      </c>
    </row>
    <row r="8" spans="1:2">
      <c r="A8" s="145" t="s">
        <v>353</v>
      </c>
      <c r="B8" s="145" t="s">
        <v>360</v>
      </c>
    </row>
    <row r="9" spans="1:2">
      <c r="A9" s="145" t="s">
        <v>0</v>
      </c>
      <c r="B9" s="145" t="s">
        <v>361</v>
      </c>
    </row>
    <row r="10" spans="1:2">
      <c r="A10" s="145" t="s">
        <v>364</v>
      </c>
      <c r="B10" s="145" t="s">
        <v>362</v>
      </c>
    </row>
    <row r="11" spans="1:2">
      <c r="A11" s="145" t="s">
        <v>437</v>
      </c>
      <c r="B11" s="145" t="s">
        <v>534</v>
      </c>
    </row>
    <row r="12" spans="1:2" s="204" customFormat="1">
      <c r="A12" s="150" t="s">
        <v>406</v>
      </c>
      <c r="B12" s="150"/>
    </row>
    <row r="13" spans="1:2">
      <c r="A13" s="145" t="s">
        <v>268</v>
      </c>
      <c r="B13" s="145" t="s">
        <v>535</v>
      </c>
    </row>
    <row r="14" spans="1:2">
      <c r="A14" s="145" t="s">
        <v>270</v>
      </c>
      <c r="B14" s="145" t="s">
        <v>536</v>
      </c>
    </row>
    <row r="15" spans="1:2">
      <c r="A15" s="145" t="s">
        <v>272</v>
      </c>
      <c r="B15" s="145" t="s">
        <v>537</v>
      </c>
    </row>
    <row r="16" spans="1:2">
      <c r="A16" s="145" t="s">
        <v>271</v>
      </c>
      <c r="B16" s="145" t="s">
        <v>538</v>
      </c>
    </row>
    <row r="17" spans="1:2" s="204" customFormat="1">
      <c r="A17" s="150" t="s">
        <v>408</v>
      </c>
      <c r="B17" s="150"/>
    </row>
    <row r="18" spans="1:2">
      <c r="A18" s="145" t="s">
        <v>407</v>
      </c>
      <c r="B18" s="145" t="s">
        <v>539</v>
      </c>
    </row>
    <row r="19" spans="1:2">
      <c r="A19" s="145" t="s">
        <v>421</v>
      </c>
      <c r="B19" s="145" t="s">
        <v>540</v>
      </c>
    </row>
    <row r="20" spans="1:2">
      <c r="A20" s="145" t="s">
        <v>378</v>
      </c>
      <c r="B20" s="145" t="s">
        <v>541</v>
      </c>
    </row>
    <row r="21" spans="1:2">
      <c r="A21" s="145" t="s">
        <v>549</v>
      </c>
      <c r="B21" s="145" t="s">
        <v>542</v>
      </c>
    </row>
    <row r="22" spans="1:2">
      <c r="A22" s="145" t="s">
        <v>367</v>
      </c>
      <c r="B22" s="145" t="s">
        <v>543</v>
      </c>
    </row>
    <row r="24" spans="1:2" ht="130.5" customHeight="1">
      <c r="A24" s="340" t="s">
        <v>581</v>
      </c>
      <c r="B24" s="340"/>
    </row>
    <row r="60" spans="1:1">
      <c r="A60" s="273"/>
    </row>
  </sheetData>
  <mergeCells count="1">
    <mergeCell ref="A24:B24"/>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pageSetUpPr fitToPage="1"/>
  </sheetPr>
  <dimension ref="A1:AB45"/>
  <sheetViews>
    <sheetView showGridLines="0" view="pageBreakPreview" zoomScale="80" zoomScaleNormal="80" zoomScaleSheetLayoutView="80" workbookViewId="0">
      <pane xSplit="1" topLeftCell="N1" activePane="topRight" state="frozen"/>
      <selection activeCell="C49" sqref="C49"/>
      <selection pane="topRight"/>
    </sheetView>
  </sheetViews>
  <sheetFormatPr defaultColWidth="8.81640625" defaultRowHeight="13"/>
  <cols>
    <col min="1" max="1" width="66.1796875" style="122" customWidth="1"/>
    <col min="2" max="13" width="10.453125" style="122" hidden="1" customWidth="1"/>
    <col min="14" max="14" width="10.453125" style="122" customWidth="1"/>
    <col min="15" max="21" width="8.81640625" style="122" customWidth="1"/>
    <col min="22" max="25" width="8.81640625" style="122"/>
    <col min="26" max="26" width="10.1796875" style="122" bestFit="1" customWidth="1"/>
    <col min="27" max="27" width="8.81640625" style="122"/>
    <col min="28" max="28" width="10.36328125" style="122" bestFit="1" customWidth="1"/>
    <col min="29" max="16384" width="8.81640625" style="122"/>
  </cols>
  <sheetData>
    <row r="1" spans="1:28" s="150" customFormat="1">
      <c r="A1" s="149" t="s">
        <v>10</v>
      </c>
      <c r="B1" s="127"/>
      <c r="C1" s="127"/>
      <c r="D1" s="127"/>
      <c r="E1" s="127"/>
      <c r="F1" s="127"/>
      <c r="G1" s="127"/>
      <c r="H1" s="127"/>
      <c r="I1" s="127"/>
      <c r="J1" s="127"/>
      <c r="K1" s="127"/>
      <c r="L1" s="127"/>
      <c r="M1" s="127"/>
      <c r="N1" s="127"/>
    </row>
    <row r="2" spans="1:28" s="150" customFormat="1" ht="13.5" thickBot="1">
      <c r="A2" s="151" t="s">
        <v>267</v>
      </c>
      <c r="B2" s="149"/>
      <c r="C2" s="151"/>
      <c r="D2" s="151"/>
      <c r="E2" s="151"/>
      <c r="F2" s="149"/>
      <c r="G2" s="151"/>
      <c r="H2" s="151"/>
      <c r="I2" s="149"/>
      <c r="J2" s="151"/>
      <c r="K2" s="149"/>
      <c r="L2" s="149"/>
      <c r="M2" s="151"/>
      <c r="N2" s="149"/>
      <c r="O2" s="152"/>
      <c r="P2" s="152"/>
    </row>
    <row r="3" spans="1:28" s="150" customFormat="1" ht="14" thickTop="1" thickBot="1">
      <c r="A3" s="149" t="s">
        <v>229</v>
      </c>
      <c r="B3" s="277" t="s">
        <v>304</v>
      </c>
      <c r="C3" s="276" t="s">
        <v>323</v>
      </c>
      <c r="D3" s="276" t="s">
        <v>328</v>
      </c>
      <c r="E3" s="295" t="s">
        <v>344</v>
      </c>
      <c r="F3" s="276" t="s">
        <v>349</v>
      </c>
      <c r="G3" s="276" t="s">
        <v>376</v>
      </c>
      <c r="H3" s="276" t="s">
        <v>399</v>
      </c>
      <c r="I3" s="277" t="s">
        <v>401</v>
      </c>
      <c r="J3" s="276" t="s">
        <v>428</v>
      </c>
      <c r="K3" s="276" t="s">
        <v>431</v>
      </c>
      <c r="L3" s="276" t="s">
        <v>438</v>
      </c>
      <c r="M3" s="276" t="s">
        <v>440</v>
      </c>
      <c r="N3" s="277" t="s">
        <v>443</v>
      </c>
      <c r="O3" s="278" t="s">
        <v>457</v>
      </c>
      <c r="P3" s="278" t="s">
        <v>468</v>
      </c>
      <c r="Q3" s="278" t="s">
        <v>472</v>
      </c>
      <c r="R3" s="278" t="s">
        <v>487</v>
      </c>
      <c r="S3" s="278" t="s">
        <v>503</v>
      </c>
      <c r="T3" s="278" t="s">
        <v>504</v>
      </c>
      <c r="U3" s="278" t="s">
        <v>526</v>
      </c>
      <c r="V3" s="278" t="s">
        <v>533</v>
      </c>
      <c r="W3" s="278" t="s">
        <v>582</v>
      </c>
      <c r="X3" s="278" t="s">
        <v>590</v>
      </c>
      <c r="Y3" s="278" t="s">
        <v>595</v>
      </c>
      <c r="Z3" s="278" t="s">
        <v>599</v>
      </c>
      <c r="AA3" s="278" t="s">
        <v>603</v>
      </c>
      <c r="AB3" s="278" t="s">
        <v>608</v>
      </c>
    </row>
    <row r="4" spans="1:28" s="150" customFormat="1" ht="13.5" thickTop="1">
      <c r="A4" s="153" t="s">
        <v>3</v>
      </c>
      <c r="B4" s="155"/>
      <c r="C4" s="156"/>
      <c r="D4" s="156"/>
      <c r="E4" s="155"/>
      <c r="F4" s="156"/>
      <c r="G4" s="156"/>
      <c r="H4" s="156"/>
      <c r="I4" s="155"/>
      <c r="J4" s="156"/>
      <c r="K4" s="156"/>
      <c r="L4" s="156"/>
      <c r="M4" s="156"/>
      <c r="N4" s="155"/>
      <c r="O4" s="157"/>
      <c r="P4" s="157"/>
    </row>
    <row r="5" spans="1:28">
      <c r="A5" s="135" t="s">
        <v>4</v>
      </c>
      <c r="B5" s="136">
        <v>3430</v>
      </c>
      <c r="C5" s="136">
        <v>3565.6000000000004</v>
      </c>
      <c r="D5" s="136">
        <v>3382.6000000000004</v>
      </c>
      <c r="E5" s="136">
        <v>3825.4</v>
      </c>
      <c r="F5" s="136">
        <v>3370.2</v>
      </c>
      <c r="G5" s="136">
        <v>2624</v>
      </c>
      <c r="H5" s="136">
        <v>2828</v>
      </c>
      <c r="I5" s="136">
        <v>3182</v>
      </c>
      <c r="J5" s="136">
        <v>2982</v>
      </c>
      <c r="K5" s="136">
        <v>3072</v>
      </c>
      <c r="L5" s="136">
        <v>3054</v>
      </c>
      <c r="M5" s="136">
        <v>3553</v>
      </c>
      <c r="N5" s="136">
        <v>3324</v>
      </c>
      <c r="O5" s="136">
        <v>3725</v>
      </c>
      <c r="P5" s="136">
        <v>3972</v>
      </c>
      <c r="Q5" s="136">
        <v>4670</v>
      </c>
      <c r="R5" s="136">
        <v>4537</v>
      </c>
      <c r="S5" s="136">
        <v>4591</v>
      </c>
      <c r="T5" s="136">
        <v>4536</v>
      </c>
      <c r="U5" s="136">
        <v>4903</v>
      </c>
      <c r="V5" s="136">
        <v>4757</v>
      </c>
      <c r="W5" s="136">
        <v>4485</v>
      </c>
      <c r="X5" s="136">
        <v>4412</v>
      </c>
      <c r="Y5" s="136">
        <v>4837</v>
      </c>
      <c r="Z5" s="136">
        <v>4374</v>
      </c>
      <c r="AA5" s="136">
        <v>4313</v>
      </c>
      <c r="AB5" s="136">
        <v>4018</v>
      </c>
    </row>
    <row r="6" spans="1:28" ht="14.5">
      <c r="A6" s="135" t="s">
        <v>523</v>
      </c>
      <c r="B6" s="292">
        <v>5.6000000000000001E-2</v>
      </c>
      <c r="C6" s="292">
        <v>5.5E-2</v>
      </c>
      <c r="D6" s="292">
        <v>9.5000000000000001E-2</v>
      </c>
      <c r="E6" s="292">
        <v>4.2000000000000003E-2</v>
      </c>
      <c r="F6" s="292">
        <v>-1.7999999999999999E-2</v>
      </c>
      <c r="G6" s="292">
        <v>-0.126</v>
      </c>
      <c r="H6" s="292">
        <v>0.104</v>
      </c>
      <c r="I6" s="292">
        <v>6.0999999999999999E-2</v>
      </c>
      <c r="J6" s="292">
        <v>0.159</v>
      </c>
      <c r="K6" s="292">
        <v>0.313</v>
      </c>
      <c r="L6" s="292">
        <v>9.9000000000000005E-2</v>
      </c>
      <c r="M6" s="292">
        <v>0.124</v>
      </c>
      <c r="N6" s="292">
        <v>9.9000000000000005E-2</v>
      </c>
      <c r="O6" s="292">
        <v>0.184</v>
      </c>
      <c r="P6" s="292" t="s">
        <v>565</v>
      </c>
      <c r="Q6" s="292">
        <v>0.23899999999999999</v>
      </c>
      <c r="R6" s="292">
        <v>0.30299999999999999</v>
      </c>
      <c r="S6" s="292">
        <v>0.161</v>
      </c>
      <c r="T6" s="292">
        <v>7.3999999999999996E-2</v>
      </c>
      <c r="U6" s="292">
        <v>3.4000000000000002E-2</v>
      </c>
      <c r="V6" s="142" t="s">
        <v>476</v>
      </c>
      <c r="W6" s="142" t="s">
        <v>476</v>
      </c>
      <c r="X6" s="142" t="s">
        <v>476</v>
      </c>
      <c r="Y6" s="142" t="s">
        <v>476</v>
      </c>
      <c r="Z6" s="142" t="s">
        <v>476</v>
      </c>
      <c r="AA6" s="142" t="s">
        <v>476</v>
      </c>
      <c r="AB6" s="142" t="s">
        <v>476</v>
      </c>
    </row>
    <row r="7" spans="1:28">
      <c r="A7" s="135" t="s">
        <v>522</v>
      </c>
      <c r="B7" s="272">
        <v>0.08</v>
      </c>
      <c r="C7" s="272">
        <v>6.9000000000000006E-2</v>
      </c>
      <c r="D7" s="272">
        <v>0.105</v>
      </c>
      <c r="E7" s="272">
        <v>5.2999999999999999E-2</v>
      </c>
      <c r="F7" s="272">
        <v>-1.7000000000000001E-2</v>
      </c>
      <c r="G7" s="137">
        <v>-0.26400000000000001</v>
      </c>
      <c r="H7" s="137">
        <v>-0.16400000000000001</v>
      </c>
      <c r="I7" s="137">
        <v>-0.16800000000000001</v>
      </c>
      <c r="J7" s="137">
        <v>-0.115</v>
      </c>
      <c r="K7" s="137">
        <v>0.17100000000000001</v>
      </c>
      <c r="L7" s="137">
        <v>0.08</v>
      </c>
      <c r="M7" s="137">
        <v>0.11700000000000001</v>
      </c>
      <c r="N7" s="137">
        <v>0.115</v>
      </c>
      <c r="O7" s="137">
        <v>0.21299999999999999</v>
      </c>
      <c r="P7" s="137">
        <v>0.3</v>
      </c>
      <c r="Q7" s="137">
        <v>0.314</v>
      </c>
      <c r="R7" s="137">
        <v>0.36499999999999999</v>
      </c>
      <c r="S7" s="137">
        <v>0.23200000000000001</v>
      </c>
      <c r="T7" s="137">
        <v>0.14199999999999999</v>
      </c>
      <c r="U7" s="137">
        <v>0.05</v>
      </c>
      <c r="V7" s="137">
        <v>4.8387350333919388E-2</v>
      </c>
      <c r="W7" s="137">
        <v>-2.3E-2</v>
      </c>
      <c r="X7" s="137">
        <v>-2.7E-2</v>
      </c>
      <c r="Y7" s="137">
        <v>-1.2999999999999999E-2</v>
      </c>
      <c r="Z7" s="137">
        <v>-8.1000000000000003E-2</v>
      </c>
      <c r="AA7" s="137">
        <v>-3.2000000000000001E-2</v>
      </c>
      <c r="AB7" s="137">
        <f>(4018-4412)/4412</f>
        <v>-8.9301903898458754E-2</v>
      </c>
    </row>
    <row r="8" spans="1:28">
      <c r="A8" s="135"/>
      <c r="B8" s="138"/>
      <c r="C8" s="138"/>
      <c r="D8" s="138"/>
      <c r="E8" s="138"/>
      <c r="F8" s="137"/>
      <c r="G8" s="137"/>
      <c r="H8" s="137"/>
      <c r="I8" s="137"/>
      <c r="J8" s="137"/>
      <c r="K8" s="137"/>
      <c r="L8" s="137"/>
      <c r="M8" s="137"/>
      <c r="N8" s="137"/>
      <c r="O8" s="137"/>
      <c r="P8" s="137"/>
      <c r="Q8" s="137"/>
      <c r="R8" s="137"/>
      <c r="S8" s="137"/>
      <c r="T8" s="137"/>
      <c r="U8" s="137"/>
      <c r="V8" s="137"/>
      <c r="W8" s="137"/>
      <c r="X8" s="137"/>
      <c r="Y8" s="137"/>
      <c r="Z8" s="137"/>
      <c r="AA8" s="137"/>
      <c r="AB8" s="137"/>
    </row>
    <row r="9" spans="1:28" s="150" customFormat="1">
      <c r="A9" s="149" t="s">
        <v>525</v>
      </c>
      <c r="B9" s="158">
        <v>284</v>
      </c>
      <c r="C9" s="158">
        <v>432.09999999999997</v>
      </c>
      <c r="D9" s="158">
        <v>265</v>
      </c>
      <c r="E9" s="158">
        <v>460</v>
      </c>
      <c r="F9" s="158">
        <v>219</v>
      </c>
      <c r="G9" s="158">
        <v>156</v>
      </c>
      <c r="H9" s="158">
        <v>176</v>
      </c>
      <c r="I9" s="158">
        <v>426</v>
      </c>
      <c r="J9" s="158">
        <v>163</v>
      </c>
      <c r="K9" s="158">
        <v>244</v>
      </c>
      <c r="L9" s="158">
        <v>80</v>
      </c>
      <c r="M9" s="158">
        <v>121</v>
      </c>
      <c r="N9" s="158">
        <v>-49</v>
      </c>
      <c r="O9" s="158">
        <v>132</v>
      </c>
      <c r="P9" s="158">
        <v>-171</v>
      </c>
      <c r="Q9" s="158">
        <v>-284</v>
      </c>
      <c r="R9" s="158">
        <v>-291</v>
      </c>
      <c r="S9" s="158">
        <v>-273</v>
      </c>
      <c r="T9" s="158">
        <v>-321</v>
      </c>
      <c r="U9" s="158">
        <v>-230</v>
      </c>
      <c r="V9" s="158">
        <v>-317</v>
      </c>
      <c r="W9" s="158">
        <v>-70</v>
      </c>
      <c r="X9" s="158">
        <v>-56</v>
      </c>
      <c r="Y9" s="158">
        <v>174</v>
      </c>
      <c r="Z9" s="158">
        <v>-227</v>
      </c>
      <c r="AA9" s="158">
        <v>84</v>
      </c>
      <c r="AB9" s="158">
        <v>-56</v>
      </c>
    </row>
    <row r="10" spans="1:28">
      <c r="A10" s="135" t="s">
        <v>515</v>
      </c>
      <c r="B10" s="256" t="s">
        <v>290</v>
      </c>
      <c r="C10" s="139">
        <v>1.7</v>
      </c>
      <c r="D10" s="256" t="s">
        <v>290</v>
      </c>
      <c r="E10" s="140">
        <v>2.3000000000000003</v>
      </c>
      <c r="F10" s="256" t="s">
        <v>290</v>
      </c>
      <c r="G10" s="139">
        <v>54</v>
      </c>
      <c r="H10" s="139">
        <v>80</v>
      </c>
      <c r="I10" s="139">
        <v>-35</v>
      </c>
      <c r="J10" s="139">
        <v>47</v>
      </c>
      <c r="K10" s="139">
        <v>9</v>
      </c>
      <c r="L10" s="139">
        <v>34</v>
      </c>
      <c r="M10" s="139">
        <v>-51</v>
      </c>
      <c r="N10" s="139">
        <v>55</v>
      </c>
      <c r="O10" s="139">
        <v>73</v>
      </c>
      <c r="P10" s="139">
        <v>71</v>
      </c>
      <c r="Q10" s="139">
        <v>76</v>
      </c>
      <c r="R10" s="139">
        <v>10</v>
      </c>
      <c r="S10" s="139">
        <v>2</v>
      </c>
      <c r="T10" s="139">
        <v>36</v>
      </c>
      <c r="U10" s="139">
        <v>15</v>
      </c>
      <c r="V10" s="139">
        <v>32</v>
      </c>
      <c r="W10" s="139">
        <v>28</v>
      </c>
      <c r="X10" s="139">
        <v>52</v>
      </c>
      <c r="Y10" s="139">
        <v>38</v>
      </c>
      <c r="Z10" s="139">
        <v>34</v>
      </c>
      <c r="AA10" s="139">
        <v>46</v>
      </c>
      <c r="AB10" s="139">
        <v>48</v>
      </c>
    </row>
    <row r="11" spans="1:28" s="150" customFormat="1" hidden="1">
      <c r="A11" s="149" t="s">
        <v>176</v>
      </c>
      <c r="B11" s="159">
        <v>284.3</v>
      </c>
      <c r="C11" s="159">
        <v>433.79999999999995</v>
      </c>
      <c r="D11" s="159">
        <v>265</v>
      </c>
      <c r="E11" s="159">
        <v>462</v>
      </c>
      <c r="F11" s="159">
        <v>219.2</v>
      </c>
      <c r="G11" s="159">
        <v>210</v>
      </c>
      <c r="H11" s="159">
        <v>256</v>
      </c>
      <c r="I11" s="159">
        <v>392</v>
      </c>
      <c r="J11" s="159">
        <v>210</v>
      </c>
      <c r="K11" s="159">
        <v>253</v>
      </c>
      <c r="L11" s="159">
        <v>114</v>
      </c>
      <c r="M11" s="159">
        <v>69</v>
      </c>
      <c r="N11" s="159">
        <v>6</v>
      </c>
      <c r="O11" s="159">
        <v>205</v>
      </c>
      <c r="P11" s="159">
        <v>-100</v>
      </c>
      <c r="Q11" s="159">
        <v>-208</v>
      </c>
      <c r="R11" s="159">
        <v>-281</v>
      </c>
      <c r="S11" s="159"/>
      <c r="T11" s="159"/>
      <c r="U11" s="159"/>
      <c r="V11" s="159"/>
      <c r="W11" s="159"/>
      <c r="X11" s="159"/>
      <c r="Y11" s="159"/>
      <c r="Z11" s="159"/>
      <c r="AA11" s="159"/>
      <c r="AB11" s="159"/>
    </row>
    <row r="12" spans="1:28">
      <c r="A12" s="135" t="s">
        <v>90</v>
      </c>
      <c r="B12" s="139">
        <v>-56.2</v>
      </c>
      <c r="C12" s="256" t="s">
        <v>290</v>
      </c>
      <c r="D12" s="256" t="s">
        <v>290</v>
      </c>
      <c r="E12" s="140">
        <v>-699</v>
      </c>
      <c r="F12" s="256" t="s">
        <v>290</v>
      </c>
      <c r="G12" s="139">
        <v>2383</v>
      </c>
      <c r="H12" s="256" t="s">
        <v>290</v>
      </c>
      <c r="I12" s="139">
        <v>-275</v>
      </c>
      <c r="J12" s="256" t="s">
        <v>290</v>
      </c>
      <c r="K12" s="139">
        <v>-74</v>
      </c>
      <c r="L12" s="256" t="s">
        <v>290</v>
      </c>
      <c r="M12" s="256" t="s">
        <v>290</v>
      </c>
      <c r="N12" s="139">
        <v>595</v>
      </c>
      <c r="O12" s="256" t="s">
        <v>290</v>
      </c>
      <c r="P12" s="256" t="s">
        <v>290</v>
      </c>
      <c r="Q12" s="256">
        <v>-86</v>
      </c>
      <c r="R12" s="256">
        <v>-44</v>
      </c>
      <c r="S12" s="256">
        <v>-6279</v>
      </c>
      <c r="T12" s="256">
        <v>-253</v>
      </c>
      <c r="U12" s="256">
        <v>-2648</v>
      </c>
      <c r="V12" s="256">
        <v>-188</v>
      </c>
      <c r="W12" s="256">
        <v>48</v>
      </c>
      <c r="X12" s="256">
        <v>5</v>
      </c>
      <c r="Y12" s="256">
        <v>-304</v>
      </c>
      <c r="Z12" s="256">
        <v>231</v>
      </c>
      <c r="AA12" s="256">
        <v>-42</v>
      </c>
      <c r="AB12" s="256">
        <v>33</v>
      </c>
    </row>
    <row r="13" spans="1:28" s="150" customFormat="1">
      <c r="A13" s="149" t="s">
        <v>6</v>
      </c>
      <c r="B13" s="159">
        <v>228.10000000000002</v>
      </c>
      <c r="C13" s="159">
        <v>433.79999999999995</v>
      </c>
      <c r="D13" s="159">
        <v>265.10000000000002</v>
      </c>
      <c r="E13" s="159">
        <v>-237.10000000000002</v>
      </c>
      <c r="F13" s="159">
        <v>219.2</v>
      </c>
      <c r="G13" s="159">
        <v>2594</v>
      </c>
      <c r="H13" s="159">
        <v>256</v>
      </c>
      <c r="I13" s="159">
        <v>117</v>
      </c>
      <c r="J13" s="159">
        <v>210</v>
      </c>
      <c r="K13" s="159">
        <v>179</v>
      </c>
      <c r="L13" s="159">
        <v>114</v>
      </c>
      <c r="M13" s="159">
        <v>69</v>
      </c>
      <c r="N13" s="159">
        <v>602</v>
      </c>
      <c r="O13" s="159">
        <v>205</v>
      </c>
      <c r="P13" s="159">
        <v>-100</v>
      </c>
      <c r="Q13" s="159">
        <v>-294</v>
      </c>
      <c r="R13" s="159">
        <v>-325</v>
      </c>
      <c r="S13" s="159">
        <v>-6551</v>
      </c>
      <c r="T13" s="159">
        <v>-538</v>
      </c>
      <c r="U13" s="159">
        <v>-2863</v>
      </c>
      <c r="V13" s="159">
        <v>-473</v>
      </c>
      <c r="W13" s="159">
        <v>7</v>
      </c>
      <c r="X13" s="159">
        <v>2</v>
      </c>
      <c r="Y13" s="159">
        <v>-92</v>
      </c>
      <c r="Z13" s="159">
        <v>38</v>
      </c>
      <c r="AA13" s="159">
        <v>88</v>
      </c>
      <c r="AB13" s="159">
        <v>25</v>
      </c>
    </row>
    <row r="14" spans="1:28">
      <c r="A14" s="135"/>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row>
    <row r="15" spans="1:28">
      <c r="A15" s="135" t="s">
        <v>354</v>
      </c>
      <c r="B15" s="139">
        <v>172.4</v>
      </c>
      <c r="C15" s="139">
        <v>331.29999999999995</v>
      </c>
      <c r="D15" s="139">
        <v>203.7</v>
      </c>
      <c r="E15" s="139">
        <v>-169.79999999999995</v>
      </c>
      <c r="F15" s="139">
        <v>155.69999999999999</v>
      </c>
      <c r="G15" s="139">
        <v>2517</v>
      </c>
      <c r="H15" s="139">
        <v>199</v>
      </c>
      <c r="I15" s="139">
        <v>-4</v>
      </c>
      <c r="J15" s="139">
        <v>155</v>
      </c>
      <c r="K15" s="139">
        <v>87</v>
      </c>
      <c r="L15" s="139">
        <v>91</v>
      </c>
      <c r="M15" s="139">
        <v>32</v>
      </c>
      <c r="N15" s="139">
        <v>483</v>
      </c>
      <c r="O15" s="139">
        <v>175</v>
      </c>
      <c r="P15" s="139">
        <v>-86</v>
      </c>
      <c r="Q15" s="139">
        <v>-250</v>
      </c>
      <c r="R15" s="139">
        <v>-288</v>
      </c>
      <c r="S15" s="139">
        <v>-5886</v>
      </c>
      <c r="T15" s="139">
        <v>-693</v>
      </c>
      <c r="U15" s="139">
        <v>-2881</v>
      </c>
      <c r="V15" s="139">
        <v>605</v>
      </c>
      <c r="W15" s="139">
        <v>-120</v>
      </c>
      <c r="X15" s="139">
        <v>-148</v>
      </c>
      <c r="Y15" s="139">
        <v>-230</v>
      </c>
      <c r="Z15" s="139">
        <v>-125</v>
      </c>
      <c r="AA15" s="139">
        <v>-49</v>
      </c>
      <c r="AB15" s="139">
        <v>-142</v>
      </c>
    </row>
    <row r="16" spans="1:28">
      <c r="A16" s="135" t="s">
        <v>355</v>
      </c>
      <c r="B16" s="139">
        <v>-5.8</v>
      </c>
      <c r="C16" s="139">
        <v>17.100000000000001</v>
      </c>
      <c r="D16" s="139">
        <v>29.6</v>
      </c>
      <c r="E16" s="139">
        <v>11.100000000000001</v>
      </c>
      <c r="F16" s="139">
        <v>0.9</v>
      </c>
      <c r="G16" s="139">
        <v>-3</v>
      </c>
      <c r="H16" s="139">
        <v>-12</v>
      </c>
      <c r="I16" s="139">
        <v>-629</v>
      </c>
      <c r="J16" s="139">
        <v>-10</v>
      </c>
      <c r="K16" s="139">
        <v>5</v>
      </c>
      <c r="L16" s="139">
        <v>-36</v>
      </c>
      <c r="M16" s="256" t="s">
        <v>290</v>
      </c>
      <c r="N16" s="256" t="s">
        <v>290</v>
      </c>
      <c r="O16" s="256" t="s">
        <v>290</v>
      </c>
      <c r="P16" s="256" t="s">
        <v>290</v>
      </c>
      <c r="Q16" s="256" t="s">
        <v>290</v>
      </c>
      <c r="R16" s="256" t="s">
        <v>290</v>
      </c>
      <c r="S16" s="256" t="s">
        <v>290</v>
      </c>
      <c r="T16" s="256" t="s">
        <v>290</v>
      </c>
      <c r="U16" s="256" t="s">
        <v>290</v>
      </c>
      <c r="V16" s="256" t="s">
        <v>290</v>
      </c>
      <c r="W16" s="256" t="s">
        <v>290</v>
      </c>
      <c r="X16" s="256" t="s">
        <v>290</v>
      </c>
      <c r="Y16" s="256" t="s">
        <v>290</v>
      </c>
      <c r="Z16" s="256" t="s">
        <v>290</v>
      </c>
      <c r="AA16" s="256" t="s">
        <v>290</v>
      </c>
      <c r="AB16" s="256" t="s">
        <v>290</v>
      </c>
    </row>
    <row r="17" spans="1:28">
      <c r="A17" s="135" t="s">
        <v>363</v>
      </c>
      <c r="B17" s="139">
        <v>166.6</v>
      </c>
      <c r="C17" s="139">
        <v>348.4</v>
      </c>
      <c r="D17" s="139">
        <v>233.29999999999998</v>
      </c>
      <c r="E17" s="139">
        <v>-158.69999999999996</v>
      </c>
      <c r="F17" s="139">
        <v>156.6</v>
      </c>
      <c r="G17" s="139">
        <v>2515</v>
      </c>
      <c r="H17" s="139">
        <v>188</v>
      </c>
      <c r="I17" s="139">
        <v>-633</v>
      </c>
      <c r="J17" s="139">
        <v>145</v>
      </c>
      <c r="K17" s="139">
        <v>92</v>
      </c>
      <c r="L17" s="139">
        <v>55</v>
      </c>
      <c r="M17" s="139">
        <v>32</v>
      </c>
      <c r="N17" s="139">
        <v>483</v>
      </c>
      <c r="O17" s="139">
        <v>175</v>
      </c>
      <c r="P17" s="139">
        <v>-86</v>
      </c>
      <c r="Q17" s="139">
        <v>-250</v>
      </c>
      <c r="R17" s="139">
        <v>-288</v>
      </c>
      <c r="S17" s="139">
        <v>-5886</v>
      </c>
      <c r="T17" s="139">
        <v>-693</v>
      </c>
      <c r="U17" s="139">
        <v>-2881</v>
      </c>
      <c r="V17" s="139">
        <v>605</v>
      </c>
      <c r="W17" s="139">
        <v>-120</v>
      </c>
      <c r="X17" s="139">
        <v>-148</v>
      </c>
      <c r="Y17" s="139">
        <v>-230</v>
      </c>
      <c r="Z17" s="139">
        <v>-125</v>
      </c>
      <c r="AA17" s="139">
        <v>-49</v>
      </c>
      <c r="AB17" s="139">
        <v>-142</v>
      </c>
    </row>
    <row r="18" spans="1:28">
      <c r="A18" s="135" t="s">
        <v>9</v>
      </c>
      <c r="B18" s="143">
        <v>2.48</v>
      </c>
      <c r="C18" s="143">
        <v>5.17</v>
      </c>
      <c r="D18" s="143">
        <v>3.46</v>
      </c>
      <c r="E18" s="143">
        <v>-2.36</v>
      </c>
      <c r="F18" s="143">
        <v>2.33</v>
      </c>
      <c r="G18" s="143">
        <v>37.340000000000003</v>
      </c>
      <c r="H18" s="143">
        <v>2.79</v>
      </c>
      <c r="I18" s="143">
        <v>-9.4</v>
      </c>
      <c r="J18" s="143">
        <v>1.99</v>
      </c>
      <c r="K18" s="143">
        <v>1.18</v>
      </c>
      <c r="L18" s="143">
        <v>0.71</v>
      </c>
      <c r="M18" s="143">
        <v>0.41</v>
      </c>
      <c r="N18" s="143">
        <v>6.2</v>
      </c>
      <c r="O18" s="143">
        <v>2.25</v>
      </c>
      <c r="P18" s="143">
        <v>-1.1000000000000001</v>
      </c>
      <c r="Q18" s="143">
        <v>-3.19</v>
      </c>
      <c r="R18" s="143">
        <v>-3.68</v>
      </c>
      <c r="S18" s="143">
        <v>-75.239999999999995</v>
      </c>
      <c r="T18" s="143">
        <v>-8.85</v>
      </c>
      <c r="U18" s="143">
        <v>-36.83</v>
      </c>
      <c r="V18" s="143">
        <v>0.23</v>
      </c>
      <c r="W18" s="143">
        <v>-0.03</v>
      </c>
      <c r="X18" s="143">
        <v>-0.03</v>
      </c>
      <c r="Y18" s="143">
        <v>-0.05</v>
      </c>
      <c r="Z18" s="143">
        <v>-0.03</v>
      </c>
      <c r="AA18" s="143">
        <v>-0.01</v>
      </c>
      <c r="AB18" s="143">
        <v>-0.03</v>
      </c>
    </row>
    <row r="19" spans="1:28" hidden="1">
      <c r="A19" s="160"/>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row>
    <row r="20" spans="1:28" hidden="1">
      <c r="A20" s="160" t="s">
        <v>378</v>
      </c>
      <c r="B20" s="225">
        <v>218</v>
      </c>
      <c r="C20" s="225">
        <v>333</v>
      </c>
      <c r="D20" s="225">
        <v>206</v>
      </c>
      <c r="E20" s="225">
        <v>389</v>
      </c>
      <c r="F20" s="225">
        <v>158</v>
      </c>
      <c r="G20" s="225">
        <v>148</v>
      </c>
      <c r="H20" s="225">
        <v>218.63850600000001</v>
      </c>
      <c r="I20" s="225">
        <v>432</v>
      </c>
      <c r="J20" s="225">
        <v>231</v>
      </c>
      <c r="K20" s="225">
        <v>266</v>
      </c>
      <c r="L20" s="225">
        <v>179</v>
      </c>
      <c r="M20" s="225">
        <v>189</v>
      </c>
      <c r="N20" s="225">
        <v>39</v>
      </c>
      <c r="O20" s="225">
        <v>212</v>
      </c>
      <c r="P20" s="225">
        <v>-49</v>
      </c>
      <c r="Q20" s="225">
        <v>-132</v>
      </c>
      <c r="R20" s="225"/>
      <c r="S20" s="225"/>
      <c r="T20" s="225"/>
      <c r="U20" s="225"/>
      <c r="V20" s="225"/>
      <c r="W20" s="225"/>
      <c r="X20" s="225"/>
      <c r="Y20" s="225"/>
      <c r="Z20" s="225"/>
    </row>
    <row r="21" spans="1:28" hidden="1">
      <c r="A21" s="160" t="s">
        <v>392</v>
      </c>
      <c r="B21" s="143">
        <v>3.25</v>
      </c>
      <c r="C21" s="143">
        <v>4.9400000000000004</v>
      </c>
      <c r="D21" s="143">
        <v>3.06</v>
      </c>
      <c r="E21" s="143">
        <v>5.78</v>
      </c>
      <c r="F21" s="143">
        <v>2.35</v>
      </c>
      <c r="G21" s="143">
        <v>2.2000000000000002</v>
      </c>
      <c r="H21" s="143">
        <v>3.2464222368019873</v>
      </c>
      <c r="I21" s="143">
        <v>6.41</v>
      </c>
      <c r="J21" s="143">
        <v>3.1643463119415882</v>
      </c>
      <c r="K21" s="143">
        <v>3.41</v>
      </c>
      <c r="L21" s="143">
        <v>2.2999999999999998</v>
      </c>
      <c r="M21" s="143">
        <v>2.4300000000000002</v>
      </c>
      <c r="N21" s="143">
        <v>0.5</v>
      </c>
      <c r="O21" s="143">
        <v>2.71</v>
      </c>
      <c r="P21" s="143">
        <v>-0.63</v>
      </c>
      <c r="Q21" s="143">
        <v>-1.69</v>
      </c>
      <c r="R21" s="143"/>
      <c r="S21" s="143"/>
      <c r="T21" s="143"/>
      <c r="U21" s="143"/>
      <c r="V21" s="143"/>
      <c r="W21" s="143"/>
      <c r="X21" s="143"/>
      <c r="Y21" s="143"/>
      <c r="Z21" s="143"/>
    </row>
    <row r="22" spans="1:28">
      <c r="A22" s="145"/>
      <c r="B22" s="145"/>
      <c r="C22" s="146"/>
      <c r="D22" s="145"/>
      <c r="E22" s="145"/>
      <c r="F22" s="145"/>
      <c r="G22" s="145"/>
      <c r="H22" s="145"/>
      <c r="I22" s="145"/>
      <c r="J22" s="145"/>
      <c r="K22" s="145"/>
      <c r="L22" s="145"/>
      <c r="M22" s="145"/>
      <c r="N22" s="145"/>
      <c r="O22" s="145"/>
      <c r="P22" s="145"/>
    </row>
    <row r="23" spans="1:28" s="150" customFormat="1">
      <c r="A23" s="149" t="s">
        <v>10</v>
      </c>
      <c r="B23" s="127"/>
      <c r="C23" s="127"/>
      <c r="D23" s="127"/>
      <c r="E23" s="127"/>
      <c r="F23" s="127"/>
      <c r="G23" s="127"/>
      <c r="H23" s="127"/>
      <c r="I23" s="127"/>
      <c r="J23" s="127"/>
      <c r="K23" s="127"/>
      <c r="L23" s="127"/>
      <c r="M23" s="127"/>
      <c r="N23" s="127"/>
      <c r="O23" s="127"/>
      <c r="P23" s="127"/>
      <c r="AA23" s="122"/>
      <c r="AB23" s="122"/>
    </row>
    <row r="24" spans="1:28" s="150" customFormat="1" ht="13.5" thickBot="1">
      <c r="A24" s="151" t="s">
        <v>273</v>
      </c>
      <c r="B24" s="149"/>
      <c r="C24" s="151"/>
      <c r="D24" s="151"/>
      <c r="E24" s="151"/>
      <c r="F24" s="149"/>
      <c r="G24" s="151"/>
      <c r="H24" s="151"/>
      <c r="I24" s="149"/>
      <c r="J24" s="151"/>
      <c r="K24" s="149"/>
      <c r="L24" s="149"/>
      <c r="M24" s="151"/>
      <c r="N24" s="149"/>
      <c r="AA24" s="122"/>
      <c r="AB24" s="122"/>
    </row>
    <row r="25" spans="1:28" s="150" customFormat="1" ht="14" thickTop="1" thickBot="1">
      <c r="A25" s="149" t="s">
        <v>229</v>
      </c>
      <c r="B25" s="277" t="s">
        <v>304</v>
      </c>
      <c r="C25" s="276" t="s">
        <v>323</v>
      </c>
      <c r="D25" s="276" t="s">
        <v>328</v>
      </c>
      <c r="E25" s="295" t="s">
        <v>344</v>
      </c>
      <c r="F25" s="276" t="s">
        <v>349</v>
      </c>
      <c r="G25" s="276" t="s">
        <v>376</v>
      </c>
      <c r="H25" s="276" t="s">
        <v>399</v>
      </c>
      <c r="I25" s="277" t="s">
        <v>401</v>
      </c>
      <c r="J25" s="276" t="s">
        <v>428</v>
      </c>
      <c r="K25" s="276" t="s">
        <v>431</v>
      </c>
      <c r="L25" s="276" t="s">
        <v>438</v>
      </c>
      <c r="M25" s="276" t="s">
        <v>440</v>
      </c>
      <c r="N25" s="277" t="s">
        <v>443</v>
      </c>
      <c r="O25" s="278" t="str">
        <f>O3</f>
        <v>Q2 2022</v>
      </c>
      <c r="P25" s="278" t="str">
        <f>P3</f>
        <v>Q3 2022</v>
      </c>
      <c r="Q25" s="278" t="str">
        <f>Q3</f>
        <v>Q4 2022</v>
      </c>
      <c r="R25" s="278" t="s">
        <v>487</v>
      </c>
      <c r="S25" s="278" t="s">
        <v>503</v>
      </c>
      <c r="T25" s="278" t="str">
        <f>T3</f>
        <v>Q3 2023</v>
      </c>
      <c r="U25" s="278" t="str">
        <f>U3</f>
        <v>Q4 2023</v>
      </c>
      <c r="V25" s="278" t="str">
        <f>+V3</f>
        <v>Q1 2024</v>
      </c>
      <c r="W25" s="278" t="str">
        <f>+W3</f>
        <v>Q2 2024</v>
      </c>
      <c r="X25" s="278" t="str">
        <f>X3</f>
        <v>Q3 2024</v>
      </c>
      <c r="Y25" s="278" t="str">
        <f>Y3</f>
        <v>Q4 2024</v>
      </c>
      <c r="Z25" s="278" t="str">
        <f>Z3</f>
        <v>Q1 2025</v>
      </c>
      <c r="AA25" s="278" t="str">
        <f>AA3</f>
        <v>Q2 2025</v>
      </c>
      <c r="AB25" s="278" t="str">
        <f>AB3</f>
        <v>Q3 2025</v>
      </c>
    </row>
    <row r="26" spans="1:28" s="150" customFormat="1" ht="13.5" thickTop="1">
      <c r="A26" s="153" t="s">
        <v>3</v>
      </c>
      <c r="B26" s="155"/>
      <c r="C26" s="156"/>
      <c r="D26" s="156"/>
      <c r="E26" s="155"/>
      <c r="F26" s="156"/>
      <c r="G26" s="156"/>
      <c r="H26" s="156"/>
      <c r="I26" s="155"/>
      <c r="J26" s="156"/>
      <c r="K26" s="156"/>
      <c r="L26" s="156"/>
      <c r="M26" s="156"/>
      <c r="N26" s="155"/>
      <c r="O26" s="155"/>
      <c r="P26" s="155"/>
      <c r="AA26" s="122"/>
      <c r="AB26" s="122"/>
    </row>
    <row r="27" spans="1:28">
      <c r="A27" s="135" t="s">
        <v>4</v>
      </c>
      <c r="B27" s="144">
        <v>3430</v>
      </c>
      <c r="C27" s="144">
        <v>6995.6</v>
      </c>
      <c r="D27" s="144">
        <v>10378.200000000001</v>
      </c>
      <c r="E27" s="144">
        <v>14203.6</v>
      </c>
      <c r="F27" s="144">
        <v>3370.2</v>
      </c>
      <c r="G27" s="144">
        <v>5994.2</v>
      </c>
      <c r="H27" s="144">
        <v>8822</v>
      </c>
      <c r="I27" s="144">
        <v>12003</v>
      </c>
      <c r="J27" s="144">
        <v>2982</v>
      </c>
      <c r="K27" s="144">
        <v>6054</v>
      </c>
      <c r="L27" s="144">
        <f>+L5+K5+J5</f>
        <v>9108</v>
      </c>
      <c r="M27" s="144">
        <v>12661</v>
      </c>
      <c r="N27" s="144">
        <v>3324</v>
      </c>
      <c r="O27" s="144">
        <v>7049</v>
      </c>
      <c r="P27" s="144">
        <v>11021</v>
      </c>
      <c r="Q27" s="144">
        <v>15691</v>
      </c>
      <c r="R27" s="144">
        <v>4537</v>
      </c>
      <c r="S27" s="136">
        <v>9128</v>
      </c>
      <c r="T27" s="136">
        <v>13664</v>
      </c>
      <c r="U27" s="136">
        <v>18567</v>
      </c>
      <c r="V27" s="136">
        <v>4757</v>
      </c>
      <c r="W27" s="136">
        <v>9241</v>
      </c>
      <c r="X27" s="136">
        <v>13653</v>
      </c>
      <c r="Y27" s="136">
        <v>18490</v>
      </c>
      <c r="Z27" s="136">
        <v>4374</v>
      </c>
      <c r="AA27" s="136">
        <v>8687</v>
      </c>
      <c r="AB27" s="136">
        <v>12705</v>
      </c>
    </row>
    <row r="28" spans="1:28" ht="14.5">
      <c r="A28" s="135" t="s">
        <v>523</v>
      </c>
      <c r="B28" s="137">
        <v>5.6000000000000001E-2</v>
      </c>
      <c r="C28" s="137">
        <v>5.5E-2</v>
      </c>
      <c r="D28" s="137">
        <v>6.8000000000000005E-2</v>
      </c>
      <c r="E28" s="137">
        <v>6.0999999999999999E-2</v>
      </c>
      <c r="F28" s="137">
        <v>-1.7999999999999999E-2</v>
      </c>
      <c r="G28" s="272">
        <v>-6.9000000000000006E-2</v>
      </c>
      <c r="H28" s="137">
        <v>-1.9E-2</v>
      </c>
      <c r="I28" s="137">
        <v>1E-3</v>
      </c>
      <c r="J28" s="137">
        <v>0.159</v>
      </c>
      <c r="K28" s="137">
        <v>0.23200000000000001</v>
      </c>
      <c r="L28" s="137">
        <v>0.184</v>
      </c>
      <c r="M28" s="137">
        <v>0.16700000000000001</v>
      </c>
      <c r="N28" s="137">
        <v>9.9000000000000005E-2</v>
      </c>
      <c r="O28" s="137">
        <v>0.14199999999999999</v>
      </c>
      <c r="P28" s="137">
        <v>0.18</v>
      </c>
      <c r="Q28" s="137">
        <v>0.19700000000000001</v>
      </c>
      <c r="R28" s="137">
        <v>0.30299999999999999</v>
      </c>
      <c r="S28" s="137">
        <v>0.22800000000000001</v>
      </c>
      <c r="T28" s="137">
        <v>0.17299999999999999</v>
      </c>
      <c r="U28" s="137">
        <v>0.13200000000000001</v>
      </c>
      <c r="V28" s="142" t="s">
        <v>476</v>
      </c>
      <c r="W28" s="142" t="s">
        <v>476</v>
      </c>
      <c r="X28" s="142" t="s">
        <v>476</v>
      </c>
      <c r="Y28" s="142" t="s">
        <v>476</v>
      </c>
      <c r="Z28" s="142" t="s">
        <v>476</v>
      </c>
      <c r="AA28" s="142" t="s">
        <v>476</v>
      </c>
      <c r="AB28" s="142" t="s">
        <v>476</v>
      </c>
    </row>
    <row r="29" spans="1:28">
      <c r="A29" s="160" t="s">
        <v>522</v>
      </c>
      <c r="B29" s="299">
        <v>0.08</v>
      </c>
      <c r="C29" s="299">
        <v>7.3999999999999996E-2</v>
      </c>
      <c r="D29" s="299">
        <v>8.4000000000000005E-2</v>
      </c>
      <c r="E29" s="299">
        <v>7.5999999999999998E-2</v>
      </c>
      <c r="F29" s="299">
        <v>-1.7000000000000001E-2</v>
      </c>
      <c r="G29" s="258">
        <v>-0.14299999999999999</v>
      </c>
      <c r="H29" s="258">
        <v>-0.15</v>
      </c>
      <c r="I29" s="258">
        <v>-0.155</v>
      </c>
      <c r="J29" s="258">
        <v>-0.115</v>
      </c>
      <c r="K29" s="258">
        <v>0.01</v>
      </c>
      <c r="L29" s="258">
        <v>3.2000000000000001E-2</v>
      </c>
      <c r="M29" s="258">
        <v>5.5E-2</v>
      </c>
      <c r="N29" s="258">
        <v>0.115</v>
      </c>
      <c r="O29" s="258">
        <v>0.16400000000000001</v>
      </c>
      <c r="P29" s="258">
        <v>0.21</v>
      </c>
      <c r="Q29" s="258">
        <v>0.23899999999999999</v>
      </c>
      <c r="R29" s="258">
        <v>0.36499999999999999</v>
      </c>
      <c r="S29" s="258">
        <v>0.29499999999999998</v>
      </c>
      <c r="T29" s="258">
        <v>0.24</v>
      </c>
      <c r="U29" s="258">
        <v>0.183</v>
      </c>
      <c r="V29" s="258">
        <v>4.8387350333919388E-2</v>
      </c>
      <c r="W29" s="258">
        <v>1.2E-2</v>
      </c>
      <c r="X29" s="258">
        <v>-1E-3</v>
      </c>
      <c r="Y29" s="258">
        <v>-4.0000000000000001E-3</v>
      </c>
      <c r="Z29" s="137">
        <v>-8.1000000000000003E-2</v>
      </c>
      <c r="AA29" s="137">
        <v>-0.06</v>
      </c>
      <c r="AB29" s="137">
        <f>(AB27-X27)/X27</f>
        <v>-6.9435288947484075E-2</v>
      </c>
    </row>
    <row r="30" spans="1:28">
      <c r="A30" s="135"/>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row>
    <row r="31" spans="1:28" s="150" customFormat="1">
      <c r="A31" s="149" t="s">
        <v>525</v>
      </c>
      <c r="B31" s="158">
        <v>284</v>
      </c>
      <c r="C31" s="158">
        <v>716.09999999999991</v>
      </c>
      <c r="D31" s="158">
        <v>981</v>
      </c>
      <c r="E31" s="158">
        <v>1440.6</v>
      </c>
      <c r="F31" s="158">
        <v>219</v>
      </c>
      <c r="G31" s="158">
        <v>375</v>
      </c>
      <c r="H31" s="158">
        <v>551</v>
      </c>
      <c r="I31" s="158">
        <v>978</v>
      </c>
      <c r="J31" s="158">
        <v>163</v>
      </c>
      <c r="K31" s="158">
        <v>407</v>
      </c>
      <c r="L31" s="158">
        <v>487</v>
      </c>
      <c r="M31" s="158">
        <v>607</v>
      </c>
      <c r="N31" s="158">
        <v>-49</v>
      </c>
      <c r="O31" s="158">
        <v>83</v>
      </c>
      <c r="P31" s="158">
        <v>-88</v>
      </c>
      <c r="Q31" s="158">
        <v>-372</v>
      </c>
      <c r="R31" s="158">
        <v>-291</v>
      </c>
      <c r="S31" s="158">
        <v>-564</v>
      </c>
      <c r="T31" s="158">
        <v>-885</v>
      </c>
      <c r="U31" s="158">
        <v>-1115</v>
      </c>
      <c r="V31" s="158">
        <v>-317</v>
      </c>
      <c r="W31" s="158">
        <v>-387</v>
      </c>
      <c r="X31" s="158">
        <v>-443</v>
      </c>
      <c r="Y31" s="158">
        <v>-269</v>
      </c>
      <c r="Z31" s="158">
        <v>-227</v>
      </c>
      <c r="AA31" s="158">
        <v>-143</v>
      </c>
      <c r="AB31" s="158">
        <v>-199</v>
      </c>
    </row>
    <row r="32" spans="1:28">
      <c r="A32" s="135" t="s">
        <v>515</v>
      </c>
      <c r="B32" s="256" t="s">
        <v>290</v>
      </c>
      <c r="C32" s="139">
        <v>2</v>
      </c>
      <c r="D32" s="139">
        <v>2.4</v>
      </c>
      <c r="E32" s="139">
        <v>4.7</v>
      </c>
      <c r="F32" s="256" t="s">
        <v>290</v>
      </c>
      <c r="G32" s="139">
        <v>54.2</v>
      </c>
      <c r="H32" s="139">
        <v>134</v>
      </c>
      <c r="I32" s="139">
        <v>100</v>
      </c>
      <c r="J32" s="139">
        <v>47</v>
      </c>
      <c r="K32" s="139">
        <v>57</v>
      </c>
      <c r="L32" s="139">
        <v>91</v>
      </c>
      <c r="M32" s="139">
        <v>40</v>
      </c>
      <c r="N32" s="139">
        <v>55</v>
      </c>
      <c r="O32" s="139">
        <v>128</v>
      </c>
      <c r="P32" s="139">
        <v>200</v>
      </c>
      <c r="Q32" s="139">
        <v>275</v>
      </c>
      <c r="R32" s="139">
        <v>10</v>
      </c>
      <c r="S32" s="139">
        <v>12</v>
      </c>
      <c r="T32" s="139">
        <v>48</v>
      </c>
      <c r="U32" s="139">
        <v>63</v>
      </c>
      <c r="V32" s="139">
        <v>32</v>
      </c>
      <c r="W32" s="139">
        <v>60</v>
      </c>
      <c r="X32" s="139">
        <v>113</v>
      </c>
      <c r="Y32" s="139">
        <v>151</v>
      </c>
      <c r="Z32" s="139">
        <v>34</v>
      </c>
      <c r="AA32" s="139">
        <v>80</v>
      </c>
      <c r="AB32" s="139">
        <v>128</v>
      </c>
    </row>
    <row r="33" spans="1:28" s="150" customFormat="1" hidden="1">
      <c r="A33" s="149" t="s">
        <v>176</v>
      </c>
      <c r="B33" s="159">
        <v>284.3</v>
      </c>
      <c r="C33" s="159">
        <v>718.09999999999991</v>
      </c>
      <c r="D33" s="159">
        <v>983</v>
      </c>
      <c r="E33" s="159">
        <v>1445.3</v>
      </c>
      <c r="F33" s="159">
        <v>219.2</v>
      </c>
      <c r="G33" s="159">
        <v>429.2</v>
      </c>
      <c r="H33" s="159">
        <v>686</v>
      </c>
      <c r="I33" s="159">
        <v>1077</v>
      </c>
      <c r="J33" s="159">
        <v>210</v>
      </c>
      <c r="K33" s="159">
        <v>463</v>
      </c>
      <c r="L33" s="159">
        <v>578</v>
      </c>
      <c r="M33" s="159">
        <v>647</v>
      </c>
      <c r="N33" s="159">
        <v>6</v>
      </c>
      <c r="O33" s="159">
        <v>212</v>
      </c>
      <c r="P33" s="159">
        <v>112</v>
      </c>
      <c r="Q33" s="159">
        <v>-97</v>
      </c>
      <c r="R33" s="159">
        <v>-281</v>
      </c>
      <c r="S33" s="159"/>
      <c r="T33" s="159"/>
      <c r="U33" s="159"/>
      <c r="V33" s="159"/>
      <c r="W33" s="159"/>
      <c r="X33" s="159"/>
      <c r="Y33" s="159"/>
      <c r="Z33" s="159"/>
      <c r="AA33" s="159"/>
      <c r="AB33" s="159"/>
    </row>
    <row r="34" spans="1:28">
      <c r="A34" s="135" t="s">
        <v>90</v>
      </c>
      <c r="B34" s="139">
        <v>-56.2</v>
      </c>
      <c r="C34" s="139">
        <v>-56.2</v>
      </c>
      <c r="D34" s="139">
        <v>-56</v>
      </c>
      <c r="E34" s="139">
        <v>-755.4</v>
      </c>
      <c r="F34" s="256" t="s">
        <v>290</v>
      </c>
      <c r="G34" s="139">
        <v>2383</v>
      </c>
      <c r="H34" s="139">
        <v>2383</v>
      </c>
      <c r="I34" s="139">
        <v>2109</v>
      </c>
      <c r="J34" s="256" t="s">
        <v>290</v>
      </c>
      <c r="K34" s="139">
        <v>-74</v>
      </c>
      <c r="L34" s="139">
        <v>-74</v>
      </c>
      <c r="M34" s="139">
        <v>-74</v>
      </c>
      <c r="N34" s="139">
        <v>595</v>
      </c>
      <c r="O34" s="139">
        <v>595</v>
      </c>
      <c r="P34" s="139">
        <v>595</v>
      </c>
      <c r="Q34" s="139">
        <v>510</v>
      </c>
      <c r="R34" s="139">
        <v>-44</v>
      </c>
      <c r="S34" s="256">
        <v>-6323</v>
      </c>
      <c r="T34" s="256">
        <v>-6577</v>
      </c>
      <c r="U34" s="256">
        <v>-9224</v>
      </c>
      <c r="V34" s="256">
        <v>-188</v>
      </c>
      <c r="W34" s="256">
        <v>-140</v>
      </c>
      <c r="X34" s="256">
        <v>-135</v>
      </c>
      <c r="Y34" s="256">
        <v>-439</v>
      </c>
      <c r="Z34" s="256">
        <v>231</v>
      </c>
      <c r="AA34" s="256">
        <v>189</v>
      </c>
      <c r="AB34" s="256">
        <v>222</v>
      </c>
    </row>
    <row r="35" spans="1:28" s="150" customFormat="1">
      <c r="A35" s="149" t="s">
        <v>6</v>
      </c>
      <c r="B35" s="159">
        <v>228.10000000000002</v>
      </c>
      <c r="C35" s="159">
        <v>661.89999999999986</v>
      </c>
      <c r="D35" s="159">
        <v>927</v>
      </c>
      <c r="E35" s="159">
        <v>689.9</v>
      </c>
      <c r="F35" s="159">
        <v>219.2</v>
      </c>
      <c r="G35" s="159">
        <v>2813.2</v>
      </c>
      <c r="H35" s="159">
        <v>3069</v>
      </c>
      <c r="I35" s="159">
        <f t="shared" ref="I35" si="0">+H35+I13</f>
        <v>3186</v>
      </c>
      <c r="J35" s="159">
        <v>210</v>
      </c>
      <c r="K35" s="159">
        <v>390</v>
      </c>
      <c r="L35" s="159">
        <v>503</v>
      </c>
      <c r="M35" s="159">
        <v>573</v>
      </c>
      <c r="N35" s="159">
        <v>602</v>
      </c>
      <c r="O35" s="159">
        <v>807</v>
      </c>
      <c r="P35" s="159">
        <v>707</v>
      </c>
      <c r="Q35" s="159">
        <v>413</v>
      </c>
      <c r="R35" s="159">
        <v>-325</v>
      </c>
      <c r="S35" s="159">
        <v>-6875</v>
      </c>
      <c r="T35" s="159">
        <v>-7413</v>
      </c>
      <c r="U35" s="159">
        <v>-10276</v>
      </c>
      <c r="V35" s="159">
        <v>-473</v>
      </c>
      <c r="W35" s="159">
        <v>-467</v>
      </c>
      <c r="X35" s="159">
        <v>-465</v>
      </c>
      <c r="Y35" s="159">
        <v>-558</v>
      </c>
      <c r="Z35" s="159">
        <v>38</v>
      </c>
      <c r="AA35" s="159">
        <v>126</v>
      </c>
      <c r="AB35" s="159">
        <v>151</v>
      </c>
    </row>
    <row r="36" spans="1:28">
      <c r="A36" s="135"/>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row>
    <row r="37" spans="1:28">
      <c r="A37" s="135" t="s">
        <v>354</v>
      </c>
      <c r="B37" s="139">
        <v>172.4</v>
      </c>
      <c r="C37" s="139">
        <v>503.69999999999993</v>
      </c>
      <c r="D37" s="139">
        <v>707.39999999999986</v>
      </c>
      <c r="E37" s="139">
        <v>537.59999999999991</v>
      </c>
      <c r="F37" s="139">
        <v>155.69999999999999</v>
      </c>
      <c r="G37" s="139">
        <v>2672.7</v>
      </c>
      <c r="H37" s="139">
        <v>2873</v>
      </c>
      <c r="I37" s="139">
        <v>2869</v>
      </c>
      <c r="J37" s="139">
        <v>155</v>
      </c>
      <c r="K37" s="139">
        <v>242</v>
      </c>
      <c r="L37" s="139">
        <v>333</v>
      </c>
      <c r="M37" s="139">
        <v>365</v>
      </c>
      <c r="N37" s="139">
        <v>483</v>
      </c>
      <c r="O37" s="139">
        <v>659</v>
      </c>
      <c r="P37" s="139">
        <v>573</v>
      </c>
      <c r="Q37" s="139">
        <v>323</v>
      </c>
      <c r="R37" s="139">
        <v>-288</v>
      </c>
      <c r="S37" s="139">
        <v>-6174</v>
      </c>
      <c r="T37" s="139">
        <v>-6867</v>
      </c>
      <c r="U37" s="139">
        <v>-9747</v>
      </c>
      <c r="V37" s="139">
        <v>605</v>
      </c>
      <c r="W37" s="139">
        <v>485</v>
      </c>
      <c r="X37" s="139">
        <v>336</v>
      </c>
      <c r="Y37" s="139">
        <v>106</v>
      </c>
      <c r="Z37" s="139">
        <v>-125</v>
      </c>
      <c r="AA37" s="139">
        <v>-174</v>
      </c>
      <c r="AB37" s="139">
        <v>-316</v>
      </c>
    </row>
    <row r="38" spans="1:28">
      <c r="A38" s="135" t="s">
        <v>355</v>
      </c>
      <c r="B38" s="139">
        <v>-5.8</v>
      </c>
      <c r="C38" s="139">
        <v>11.3</v>
      </c>
      <c r="D38" s="139">
        <v>40.900000000000006</v>
      </c>
      <c r="E38" s="139">
        <v>52.000000000000007</v>
      </c>
      <c r="F38" s="139">
        <v>0.9</v>
      </c>
      <c r="G38" s="139">
        <v>-2.1</v>
      </c>
      <c r="H38" s="139">
        <v>-14</v>
      </c>
      <c r="I38" s="139">
        <v>-643</v>
      </c>
      <c r="J38" s="139">
        <v>-10</v>
      </c>
      <c r="K38" s="139">
        <v>-4</v>
      </c>
      <c r="L38" s="139">
        <v>-40</v>
      </c>
      <c r="M38" s="139">
        <v>-40</v>
      </c>
      <c r="N38" s="256" t="s">
        <v>290</v>
      </c>
      <c r="O38" s="256" t="s">
        <v>290</v>
      </c>
      <c r="P38" s="256" t="s">
        <v>290</v>
      </c>
      <c r="Q38" s="256" t="s">
        <v>290</v>
      </c>
      <c r="R38" s="256" t="s">
        <v>290</v>
      </c>
      <c r="S38" s="256" t="s">
        <v>290</v>
      </c>
      <c r="T38" s="256" t="s">
        <v>290</v>
      </c>
      <c r="U38" s="256" t="s">
        <v>290</v>
      </c>
      <c r="V38" s="256" t="s">
        <v>290</v>
      </c>
      <c r="W38" s="256" t="s">
        <v>290</v>
      </c>
      <c r="X38" s="256" t="s">
        <v>290</v>
      </c>
      <c r="Y38" s="256" t="s">
        <v>290</v>
      </c>
      <c r="Z38" s="256" t="s">
        <v>290</v>
      </c>
      <c r="AA38" s="256" t="s">
        <v>290</v>
      </c>
      <c r="AB38" s="256" t="s">
        <v>290</v>
      </c>
    </row>
    <row r="39" spans="1:28">
      <c r="A39" s="135" t="s">
        <v>363</v>
      </c>
      <c r="B39" s="139">
        <v>166.6</v>
      </c>
      <c r="C39" s="139">
        <v>515</v>
      </c>
      <c r="D39" s="139">
        <v>748.3</v>
      </c>
      <c r="E39" s="139">
        <v>590</v>
      </c>
      <c r="F39" s="139">
        <v>156.6</v>
      </c>
      <c r="G39" s="139">
        <v>2671</v>
      </c>
      <c r="H39" s="139">
        <v>2859</v>
      </c>
      <c r="I39" s="139">
        <v>2226</v>
      </c>
      <c r="J39" s="139">
        <v>145</v>
      </c>
      <c r="K39" s="139">
        <v>238</v>
      </c>
      <c r="L39" s="139">
        <v>293</v>
      </c>
      <c r="M39" s="139">
        <v>325</v>
      </c>
      <c r="N39" s="139">
        <v>483</v>
      </c>
      <c r="O39" s="139">
        <v>659</v>
      </c>
      <c r="P39" s="139">
        <v>573</v>
      </c>
      <c r="Q39" s="139">
        <v>323</v>
      </c>
      <c r="R39" s="139">
        <v>-288</v>
      </c>
      <c r="S39" s="139">
        <v>-6174</v>
      </c>
      <c r="T39" s="139">
        <v>-6867</v>
      </c>
      <c r="U39" s="139">
        <v>-9747</v>
      </c>
      <c r="V39" s="139">
        <v>605</v>
      </c>
      <c r="W39" s="139">
        <v>485</v>
      </c>
      <c r="X39" s="139">
        <v>336</v>
      </c>
      <c r="Y39" s="139">
        <v>106</v>
      </c>
      <c r="Z39" s="139">
        <v>-125</v>
      </c>
      <c r="AA39" s="139">
        <v>-174</v>
      </c>
      <c r="AB39" s="139">
        <v>-316</v>
      </c>
    </row>
    <row r="40" spans="1:28">
      <c r="A40" s="135" t="s">
        <v>9</v>
      </c>
      <c r="B40" s="147" t="s">
        <v>318</v>
      </c>
      <c r="C40" s="147">
        <v>7.66</v>
      </c>
      <c r="D40" s="147">
        <v>11.13</v>
      </c>
      <c r="E40" s="147">
        <v>8.77</v>
      </c>
      <c r="F40" s="147">
        <v>2.33</v>
      </c>
      <c r="G40" s="147">
        <v>39.67</v>
      </c>
      <c r="H40" s="147">
        <v>42.45</v>
      </c>
      <c r="I40" s="147">
        <v>33.06</v>
      </c>
      <c r="J40" s="147">
        <v>1.99</v>
      </c>
      <c r="K40" s="147">
        <v>3.15</v>
      </c>
      <c r="L40" s="147">
        <v>3.84</v>
      </c>
      <c r="M40" s="147">
        <v>4.2300000000000004</v>
      </c>
      <c r="N40" s="147">
        <v>6.2</v>
      </c>
      <c r="O40" s="147">
        <v>8.44</v>
      </c>
      <c r="P40" s="147">
        <v>7.33</v>
      </c>
      <c r="Q40" s="147">
        <v>4.13</v>
      </c>
      <c r="R40" s="147">
        <v>-3.68</v>
      </c>
      <c r="S40" s="143">
        <v>-78.930000000000007</v>
      </c>
      <c r="T40" s="143">
        <v>-87.78</v>
      </c>
      <c r="U40" s="143">
        <v>-124.61</v>
      </c>
      <c r="V40" s="143">
        <v>0.23</v>
      </c>
      <c r="W40" s="143">
        <v>0.13</v>
      </c>
      <c r="X40" s="143">
        <v>0.09</v>
      </c>
      <c r="Y40" s="143">
        <v>0.03</v>
      </c>
      <c r="Z40" s="143">
        <v>-0.03</v>
      </c>
      <c r="AA40" s="143">
        <v>-0.04</v>
      </c>
      <c r="AB40" s="143">
        <v>-7.0000000000000007E-2</v>
      </c>
    </row>
    <row r="41" spans="1:28" hidden="1">
      <c r="A41" s="160"/>
      <c r="B41" s="225"/>
      <c r="C41" s="266"/>
      <c r="D41" s="266"/>
      <c r="E41" s="266"/>
      <c r="F41" s="225"/>
      <c r="G41" s="225"/>
      <c r="H41" s="225"/>
      <c r="I41" s="225"/>
      <c r="J41" s="225"/>
      <c r="K41" s="225"/>
      <c r="L41" s="225"/>
      <c r="M41" s="225"/>
      <c r="N41" s="225"/>
      <c r="O41" s="225"/>
      <c r="P41" s="225"/>
      <c r="Q41" s="225"/>
      <c r="R41" s="225"/>
    </row>
    <row r="42" spans="1:28" hidden="1">
      <c r="A42" s="160" t="s">
        <v>378</v>
      </c>
      <c r="B42" s="148">
        <v>218</v>
      </c>
      <c r="C42" s="148">
        <f>333+218</f>
        <v>551</v>
      </c>
      <c r="D42" s="148">
        <v>757</v>
      </c>
      <c r="E42" s="148">
        <v>1145</v>
      </c>
      <c r="F42" s="225">
        <v>158</v>
      </c>
      <c r="G42" s="148">
        <v>305</v>
      </c>
      <c r="H42" s="267">
        <v>524.55469800000003</v>
      </c>
      <c r="I42" s="267">
        <v>957</v>
      </c>
      <c r="J42" s="267">
        <v>231</v>
      </c>
      <c r="K42" s="267">
        <v>497</v>
      </c>
      <c r="L42" s="267">
        <v>675</v>
      </c>
      <c r="M42" s="267">
        <v>864</v>
      </c>
      <c r="N42" s="267">
        <v>39</v>
      </c>
      <c r="O42" s="267">
        <v>252</v>
      </c>
      <c r="P42" s="267">
        <v>204</v>
      </c>
      <c r="Q42" s="267">
        <v>70</v>
      </c>
      <c r="R42" s="267"/>
    </row>
    <row r="43" spans="1:28" hidden="1">
      <c r="A43" s="160" t="s">
        <v>392</v>
      </c>
      <c r="B43" s="145">
        <v>3.25</v>
      </c>
      <c r="C43" s="268">
        <v>8.1999999999999993</v>
      </c>
      <c r="D43" s="145">
        <v>11.25</v>
      </c>
      <c r="E43" s="145">
        <v>17.02</v>
      </c>
      <c r="F43" s="143">
        <v>2.35</v>
      </c>
      <c r="G43" s="145">
        <v>4.53</v>
      </c>
      <c r="H43" s="268">
        <v>7.789129068773299</v>
      </c>
      <c r="I43" s="268">
        <v>14.21</v>
      </c>
      <c r="J43" s="268">
        <v>3.1643463119415882</v>
      </c>
      <c r="K43" s="268">
        <v>6.58</v>
      </c>
      <c r="L43" s="268">
        <v>8.85</v>
      </c>
      <c r="M43" s="268">
        <v>11.26</v>
      </c>
      <c r="N43" s="268">
        <v>0.5</v>
      </c>
      <c r="O43" s="268">
        <v>3.22</v>
      </c>
      <c r="P43" s="268">
        <v>2.61</v>
      </c>
      <c r="Q43" s="268">
        <v>0.9</v>
      </c>
      <c r="R43" s="268"/>
    </row>
    <row r="44" spans="1:28">
      <c r="A44" s="125"/>
      <c r="B44" s="125"/>
      <c r="C44" s="126"/>
      <c r="D44" s="126"/>
      <c r="E44" s="126"/>
      <c r="F44" s="125"/>
      <c r="G44" s="125"/>
      <c r="H44" s="125"/>
      <c r="I44" s="125"/>
      <c r="J44" s="125"/>
      <c r="K44" s="125"/>
      <c r="L44" s="125"/>
      <c r="M44" s="125"/>
      <c r="N44" s="125"/>
      <c r="O44" s="125"/>
      <c r="P44" s="125"/>
    </row>
    <row r="45" spans="1:28" s="317" customFormat="1" ht="37.5" customHeight="1">
      <c r="A45" s="341" t="s">
        <v>566</v>
      </c>
      <c r="B45" s="341"/>
      <c r="C45" s="341"/>
      <c r="D45" s="341"/>
      <c r="E45" s="341"/>
      <c r="F45" s="341"/>
      <c r="G45" s="341"/>
      <c r="H45" s="341"/>
      <c r="I45" s="341"/>
      <c r="J45" s="312"/>
      <c r="K45" s="312"/>
      <c r="L45" s="312"/>
      <c r="M45" s="312"/>
      <c r="N45" s="312"/>
      <c r="O45" s="312"/>
      <c r="P45" s="312"/>
    </row>
  </sheetData>
  <mergeCells count="1">
    <mergeCell ref="A45:I45"/>
  </mergeCells>
  <phoneticPr fontId="25" type="noConversion"/>
  <pageMargins left="0.70866141732283472" right="0.70866141732283472" top="0.74803149606299213" bottom="0.74803149606299213" header="0.31496062992125984" footer="0.31496062992125984"/>
  <pageSetup scale="4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pageSetUpPr fitToPage="1"/>
  </sheetPr>
  <dimension ref="A1:AB169"/>
  <sheetViews>
    <sheetView showGridLines="0" view="pageBreakPreview" zoomScale="80" zoomScaleNormal="80" zoomScaleSheetLayoutView="80" workbookViewId="0">
      <pane xSplit="1" ySplit="3" topLeftCell="V4" activePane="bottomRight" state="frozen"/>
      <selection activeCell="E19" sqref="E17:E19"/>
      <selection pane="topRight" activeCell="E19" sqref="E17:E19"/>
      <selection pane="bottomLeft" activeCell="E19" sqref="E17:E19"/>
      <selection pane="bottomRight"/>
    </sheetView>
  </sheetViews>
  <sheetFormatPr defaultColWidth="8.81640625" defaultRowHeight="13"/>
  <cols>
    <col min="1" max="1" width="57.54296875" style="122" bestFit="1" customWidth="1"/>
    <col min="2" max="14" width="11" style="122" customWidth="1"/>
    <col min="15" max="18" width="11.54296875" style="122" customWidth="1"/>
    <col min="19" max="19" width="12" style="122" customWidth="1"/>
    <col min="20" max="20" width="11.7265625" style="122" customWidth="1"/>
    <col min="21" max="21" width="14.7265625" style="122" customWidth="1"/>
    <col min="22" max="25" width="14.26953125" style="122" bestFit="1" customWidth="1"/>
    <col min="26" max="26" width="14.26953125" style="122" customWidth="1"/>
    <col min="27" max="27" width="14.26953125" style="122" bestFit="1" customWidth="1"/>
    <col min="28" max="28" width="14.6328125" style="122" customWidth="1"/>
    <col min="29" max="16384" width="8.81640625" style="122"/>
  </cols>
  <sheetData>
    <row r="1" spans="1:28" s="150" customFormat="1" ht="14.5">
      <c r="A1" s="149" t="s">
        <v>450</v>
      </c>
      <c r="B1" s="127"/>
      <c r="C1" s="127"/>
      <c r="D1" s="127"/>
      <c r="E1" s="127"/>
      <c r="F1" s="127"/>
      <c r="G1" s="127"/>
      <c r="H1" s="127"/>
      <c r="I1" s="127"/>
      <c r="J1" s="127"/>
      <c r="K1" s="127"/>
      <c r="L1" s="127"/>
      <c r="M1" s="127"/>
      <c r="N1" s="127"/>
      <c r="O1" s="127"/>
      <c r="P1" s="127"/>
    </row>
    <row r="2" spans="1:28" s="150" customFormat="1" ht="13.5" thickBot="1">
      <c r="A2" s="151" t="s">
        <v>267</v>
      </c>
      <c r="B2" s="149"/>
      <c r="C2" s="151"/>
      <c r="D2" s="151"/>
      <c r="E2" s="151"/>
      <c r="F2" s="149"/>
      <c r="G2" s="151"/>
      <c r="H2" s="151"/>
      <c r="I2" s="149"/>
      <c r="J2" s="151"/>
      <c r="K2" s="149"/>
      <c r="L2" s="149"/>
      <c r="M2" s="151"/>
      <c r="N2" s="149"/>
      <c r="O2" s="149"/>
      <c r="P2" s="149"/>
    </row>
    <row r="3" spans="1:28" s="150" customFormat="1" ht="14" thickTop="1" thickBot="1">
      <c r="A3" s="149" t="s">
        <v>229</v>
      </c>
      <c r="B3" s="277" t="s">
        <v>304</v>
      </c>
      <c r="C3" s="276" t="s">
        <v>323</v>
      </c>
      <c r="D3" s="276" t="s">
        <v>328</v>
      </c>
      <c r="E3" s="295" t="s">
        <v>344</v>
      </c>
      <c r="F3" s="276" t="s">
        <v>349</v>
      </c>
      <c r="G3" s="276" t="s">
        <v>376</v>
      </c>
      <c r="H3" s="276" t="s">
        <v>399</v>
      </c>
      <c r="I3" s="277" t="s">
        <v>401</v>
      </c>
      <c r="J3" s="276" t="s">
        <v>428</v>
      </c>
      <c r="K3" s="276" t="s">
        <v>431</v>
      </c>
      <c r="L3" s="276" t="s">
        <v>438</v>
      </c>
      <c r="M3" s="276" t="s">
        <v>440</v>
      </c>
      <c r="N3" s="277" t="s">
        <v>443</v>
      </c>
      <c r="O3" s="277" t="str">
        <f>'1 FO Q'!O3</f>
        <v>Q2 2022</v>
      </c>
      <c r="P3" s="277" t="str">
        <f>'1 FO Q'!P3</f>
        <v>Q3 2022</v>
      </c>
      <c r="Q3" s="277" t="str">
        <f>'1 FO Q'!Q3</f>
        <v>Q4 2022</v>
      </c>
      <c r="R3" s="277" t="str">
        <f>'1 FO Q'!R3</f>
        <v>Q1 2023</v>
      </c>
      <c r="S3" s="277" t="str">
        <f>'1 FO Q'!S3</f>
        <v>Q2 2023</v>
      </c>
      <c r="T3" s="277" t="str">
        <f>'1 FO Q'!T3</f>
        <v>Q3 2023</v>
      </c>
      <c r="U3" s="277" t="str">
        <f>'1 FO Q'!U3</f>
        <v>Q4 2023</v>
      </c>
      <c r="V3" s="277" t="str">
        <f>'1 FO Q'!V3</f>
        <v>Q1 2024</v>
      </c>
      <c r="W3" s="277" t="str">
        <f>'1 FO Q'!W3</f>
        <v>Q2 2024</v>
      </c>
      <c r="X3" s="277" t="str">
        <f>'1 FO Q'!X3</f>
        <v>Q3 2024</v>
      </c>
      <c r="Y3" s="277" t="str">
        <f>'1 FO Q'!Y3</f>
        <v>Q4 2024</v>
      </c>
      <c r="Z3" s="277" t="str">
        <f>'1 FO Q'!Z3</f>
        <v>Q1 2025</v>
      </c>
      <c r="AA3" s="277" t="str">
        <f>'1 FO Q'!AA3</f>
        <v>Q2 2025</v>
      </c>
      <c r="AB3" s="277" t="str">
        <f>'1 FO Q'!AB3</f>
        <v>Q3 2025</v>
      </c>
    </row>
    <row r="4" spans="1:28" s="150" customFormat="1" ht="13.5" thickTop="1">
      <c r="A4" s="153" t="s">
        <v>409</v>
      </c>
      <c r="B4" s="155"/>
      <c r="C4" s="156"/>
      <c r="D4" s="156"/>
      <c r="E4" s="155"/>
      <c r="F4" s="156"/>
      <c r="G4" s="156"/>
      <c r="H4" s="156"/>
      <c r="I4" s="155"/>
      <c r="J4" s="156"/>
      <c r="K4" s="156"/>
      <c r="L4" s="156"/>
      <c r="M4" s="156"/>
      <c r="N4" s="155"/>
      <c r="O4" s="155"/>
      <c r="P4" s="155"/>
      <c r="Q4" s="155"/>
      <c r="R4" s="155"/>
      <c r="S4" s="155"/>
      <c r="T4" s="155"/>
      <c r="U4" s="155"/>
      <c r="V4" s="155"/>
      <c r="W4" s="155"/>
      <c r="X4" s="155"/>
      <c r="Y4" s="155"/>
      <c r="Z4" s="155"/>
      <c r="AA4" s="155"/>
      <c r="AB4" s="155"/>
    </row>
    <row r="5" spans="1:28">
      <c r="A5" s="160" t="s">
        <v>4</v>
      </c>
      <c r="B5" s="139">
        <v>3430</v>
      </c>
      <c r="C5" s="139">
        <v>3565.6</v>
      </c>
      <c r="D5" s="139">
        <v>3382.6000000000004</v>
      </c>
      <c r="E5" s="139">
        <v>3825.4</v>
      </c>
      <c r="F5" s="139">
        <v>3370.2</v>
      </c>
      <c r="G5" s="139">
        <v>2624</v>
      </c>
      <c r="H5" s="139">
        <v>2828</v>
      </c>
      <c r="I5" s="139">
        <v>3182</v>
      </c>
      <c r="J5" s="139">
        <v>2982</v>
      </c>
      <c r="K5" s="139">
        <v>3072</v>
      </c>
      <c r="L5" s="139">
        <v>3054</v>
      </c>
      <c r="M5" s="139">
        <v>3553</v>
      </c>
      <c r="N5" s="139">
        <v>3324</v>
      </c>
      <c r="O5" s="139">
        <v>3725</v>
      </c>
      <c r="P5" s="139">
        <v>3972</v>
      </c>
      <c r="Q5" s="139">
        <v>4670</v>
      </c>
      <c r="R5" s="139">
        <v>4537</v>
      </c>
      <c r="S5" s="139">
        <v>4591</v>
      </c>
      <c r="T5" s="139">
        <v>4536</v>
      </c>
      <c r="U5" s="139">
        <v>4903</v>
      </c>
      <c r="V5" s="139">
        <v>4757</v>
      </c>
      <c r="W5" s="139">
        <v>4485</v>
      </c>
      <c r="X5" s="139">
        <v>4412</v>
      </c>
      <c r="Y5" s="139">
        <v>4837</v>
      </c>
      <c r="Z5" s="139">
        <v>4374</v>
      </c>
      <c r="AA5" s="139">
        <v>4313</v>
      </c>
      <c r="AB5" s="139">
        <v>4018</v>
      </c>
    </row>
    <row r="6" spans="1:28">
      <c r="A6" s="160" t="s">
        <v>404</v>
      </c>
      <c r="B6" s="139">
        <v>-2443.1999999999998</v>
      </c>
      <c r="C6" s="139">
        <v>-2343.1</v>
      </c>
      <c r="D6" s="139">
        <v>-2393.5</v>
      </c>
      <c r="E6" s="139">
        <v>-2711.6</v>
      </c>
      <c r="F6" s="139">
        <v>-2495.6</v>
      </c>
      <c r="G6" s="139">
        <v>-1903</v>
      </c>
      <c r="H6" s="139">
        <v>-2187</v>
      </c>
      <c r="I6" s="139">
        <v>-2229</v>
      </c>
      <c r="J6" s="139">
        <v>-2198</v>
      </c>
      <c r="K6" s="139">
        <v>-2220</v>
      </c>
      <c r="L6" s="139">
        <v>-2325</v>
      </c>
      <c r="M6" s="139">
        <v>-2718</v>
      </c>
      <c r="N6" s="139">
        <v>-2622</v>
      </c>
      <c r="O6" s="139">
        <v>-2781</v>
      </c>
      <c r="P6" s="139">
        <v>-3442</v>
      </c>
      <c r="Q6" s="139">
        <v>-4202</v>
      </c>
      <c r="R6" s="139">
        <f>-4135+6</f>
        <v>-4129</v>
      </c>
      <c r="S6" s="139">
        <v>-4195</v>
      </c>
      <c r="T6" s="139">
        <v>-4339</v>
      </c>
      <c r="U6" s="139">
        <v>-4601</v>
      </c>
      <c r="V6" s="139">
        <v>-4460</v>
      </c>
      <c r="W6" s="139">
        <v>-3985</v>
      </c>
      <c r="X6" s="139">
        <v>-3958</v>
      </c>
      <c r="Y6" s="139">
        <v>-4055</v>
      </c>
      <c r="Z6" s="139">
        <v>-3993</v>
      </c>
      <c r="AA6" s="139">
        <v>-3696</v>
      </c>
      <c r="AB6" s="139">
        <v>-3576</v>
      </c>
    </row>
    <row r="7" spans="1:28" s="150" customFormat="1">
      <c r="A7" s="172" t="s">
        <v>12</v>
      </c>
      <c r="B7" s="173">
        <f t="shared" ref="B7:I7" si="0">+B6+B5</f>
        <v>986.80000000000018</v>
      </c>
      <c r="C7" s="173">
        <f t="shared" si="0"/>
        <v>1222.5</v>
      </c>
      <c r="D7" s="173">
        <f t="shared" si="0"/>
        <v>989.10000000000036</v>
      </c>
      <c r="E7" s="173">
        <f t="shared" si="0"/>
        <v>1113.8000000000002</v>
      </c>
      <c r="F7" s="173">
        <f t="shared" si="0"/>
        <v>874.59999999999991</v>
      </c>
      <c r="G7" s="173">
        <f t="shared" si="0"/>
        <v>721</v>
      </c>
      <c r="H7" s="173">
        <f t="shared" si="0"/>
        <v>641</v>
      </c>
      <c r="I7" s="173">
        <f t="shared" si="0"/>
        <v>953</v>
      </c>
      <c r="J7" s="173">
        <v>784</v>
      </c>
      <c r="K7" s="173">
        <v>851</v>
      </c>
      <c r="L7" s="173">
        <v>729</v>
      </c>
      <c r="M7" s="173">
        <v>835</v>
      </c>
      <c r="N7" s="173">
        <v>702</v>
      </c>
      <c r="O7" s="173">
        <v>944</v>
      </c>
      <c r="P7" s="173">
        <v>530</v>
      </c>
      <c r="Q7" s="173">
        <v>468</v>
      </c>
      <c r="R7" s="173">
        <f>402+6</f>
        <v>408</v>
      </c>
      <c r="S7" s="173">
        <v>396</v>
      </c>
      <c r="T7" s="173">
        <v>197</v>
      </c>
      <c r="U7" s="173">
        <v>302</v>
      </c>
      <c r="V7" s="173">
        <v>297</v>
      </c>
      <c r="W7" s="173">
        <v>500</v>
      </c>
      <c r="X7" s="173">
        <v>454</v>
      </c>
      <c r="Y7" s="173">
        <v>782</v>
      </c>
      <c r="Z7" s="173">
        <v>381</v>
      </c>
      <c r="AA7" s="173">
        <v>617</v>
      </c>
      <c r="AB7" s="173">
        <v>442</v>
      </c>
    </row>
    <row r="8" spans="1:28">
      <c r="A8" s="160" t="s">
        <v>405</v>
      </c>
      <c r="B8" s="139">
        <v>-248.7</v>
      </c>
      <c r="C8" s="139">
        <v>-233.1</v>
      </c>
      <c r="D8" s="139">
        <v>-251.7</v>
      </c>
      <c r="E8" s="139">
        <v>-251.3</v>
      </c>
      <c r="F8" s="139">
        <v>-235.1</v>
      </c>
      <c r="G8" s="139">
        <v>-201</v>
      </c>
      <c r="H8" s="139">
        <v>-172</v>
      </c>
      <c r="I8" s="139">
        <v>-212</v>
      </c>
      <c r="J8" s="139">
        <v>-228</v>
      </c>
      <c r="K8" s="139">
        <v>-235</v>
      </c>
      <c r="L8" s="139">
        <v>-260</v>
      </c>
      <c r="M8" s="139">
        <v>-308</v>
      </c>
      <c r="N8" s="139">
        <v>-290</v>
      </c>
      <c r="O8" s="139">
        <v>-308</v>
      </c>
      <c r="P8" s="139">
        <v>-335</v>
      </c>
      <c r="Q8" s="139">
        <v>-330</v>
      </c>
      <c r="R8" s="139">
        <v>-329</v>
      </c>
      <c r="S8" s="139">
        <v>-283</v>
      </c>
      <c r="T8" s="139">
        <v>-232</v>
      </c>
      <c r="U8" s="139">
        <v>-250</v>
      </c>
      <c r="V8" s="139">
        <v>-232</v>
      </c>
      <c r="W8" s="139">
        <v>-230</v>
      </c>
      <c r="X8" s="139">
        <v>-237</v>
      </c>
      <c r="Y8" s="139">
        <v>-271</v>
      </c>
      <c r="Z8" s="139">
        <v>-266</v>
      </c>
      <c r="AA8" s="139">
        <v>-228</v>
      </c>
      <c r="AB8" s="139">
        <v>-221</v>
      </c>
    </row>
    <row r="9" spans="1:28">
      <c r="A9" s="160" t="s">
        <v>413</v>
      </c>
      <c r="B9" s="139">
        <v>-479</v>
      </c>
      <c r="C9" s="139">
        <v>-577.4</v>
      </c>
      <c r="D9" s="139">
        <v>-477</v>
      </c>
      <c r="E9" s="139">
        <v>-475.1</v>
      </c>
      <c r="F9" s="139">
        <v>-415.9</v>
      </c>
      <c r="G9" s="139">
        <v>-407</v>
      </c>
      <c r="H9" s="139">
        <v>-328</v>
      </c>
      <c r="I9" s="139">
        <v>-391</v>
      </c>
      <c r="J9" s="139">
        <v>-388</v>
      </c>
      <c r="K9" s="139">
        <v>-416</v>
      </c>
      <c r="L9" s="139">
        <v>-402</v>
      </c>
      <c r="M9" s="139">
        <v>-426</v>
      </c>
      <c r="N9" s="139">
        <v>-470</v>
      </c>
      <c r="O9" s="139">
        <v>-492</v>
      </c>
      <c r="P9" s="139">
        <v>-429</v>
      </c>
      <c r="Q9" s="139">
        <v>-510</v>
      </c>
      <c r="R9" s="139">
        <f>-454+36</f>
        <v>-418</v>
      </c>
      <c r="S9" s="139">
        <v>-404</v>
      </c>
      <c r="T9" s="139">
        <v>-336</v>
      </c>
      <c r="U9" s="139">
        <v>-389</v>
      </c>
      <c r="V9" s="139">
        <v>-373</v>
      </c>
      <c r="W9" s="139">
        <v>-342</v>
      </c>
      <c r="X9" s="139">
        <v>-312</v>
      </c>
      <c r="Y9" s="139">
        <v>-346</v>
      </c>
      <c r="Z9" s="139">
        <v>-325</v>
      </c>
      <c r="AA9" s="139">
        <v>-315</v>
      </c>
      <c r="AB9" s="139">
        <v>-288</v>
      </c>
    </row>
    <row r="10" spans="1:28">
      <c r="A10" s="160" t="s">
        <v>412</v>
      </c>
      <c r="B10" s="139">
        <v>25</v>
      </c>
      <c r="C10" s="139">
        <v>20.3</v>
      </c>
      <c r="D10" s="139">
        <v>4</v>
      </c>
      <c r="E10" s="139">
        <v>71</v>
      </c>
      <c r="F10" s="139">
        <v>-4</v>
      </c>
      <c r="G10" s="139">
        <v>44</v>
      </c>
      <c r="H10" s="139">
        <v>35</v>
      </c>
      <c r="I10" s="139">
        <v>76</v>
      </c>
      <c r="J10" s="139">
        <v>-5</v>
      </c>
      <c r="K10" s="139">
        <v>43</v>
      </c>
      <c r="L10" s="139">
        <v>13</v>
      </c>
      <c r="M10" s="139">
        <v>19</v>
      </c>
      <c r="N10" s="139">
        <v>10</v>
      </c>
      <c r="O10" s="139">
        <v>-12</v>
      </c>
      <c r="P10" s="139">
        <v>63</v>
      </c>
      <c r="Q10" s="139">
        <v>88</v>
      </c>
      <c r="R10" s="139">
        <f>46+2</f>
        <v>48</v>
      </c>
      <c r="S10" s="139">
        <v>17</v>
      </c>
      <c r="T10" s="139">
        <v>50</v>
      </c>
      <c r="U10" s="139">
        <v>107</v>
      </c>
      <c r="V10" s="139">
        <v>-9</v>
      </c>
      <c r="W10" s="139">
        <v>3</v>
      </c>
      <c r="X10" s="139">
        <v>40</v>
      </c>
      <c r="Y10" s="139">
        <v>9</v>
      </c>
      <c r="Z10" s="139">
        <v>-17</v>
      </c>
      <c r="AA10" s="139">
        <v>10</v>
      </c>
      <c r="AB10" s="139">
        <v>11</v>
      </c>
    </row>
    <row r="11" spans="1:28">
      <c r="A11" s="160" t="s">
        <v>13</v>
      </c>
      <c r="B11" s="139">
        <v>0.3</v>
      </c>
      <c r="C11" s="139">
        <v>1.7</v>
      </c>
      <c r="D11" s="139">
        <v>0.39999999999999991</v>
      </c>
      <c r="E11" s="139">
        <v>2.3000000000000003</v>
      </c>
      <c r="F11" s="139">
        <v>0.2</v>
      </c>
      <c r="G11" s="139">
        <v>54</v>
      </c>
      <c r="H11" s="139">
        <v>80</v>
      </c>
      <c r="I11" s="139">
        <v>-35</v>
      </c>
      <c r="J11" s="139">
        <v>47</v>
      </c>
      <c r="K11" s="139">
        <v>9</v>
      </c>
      <c r="L11" s="139">
        <v>34</v>
      </c>
      <c r="M11" s="139">
        <v>-51</v>
      </c>
      <c r="N11" s="139">
        <v>55</v>
      </c>
      <c r="O11" s="139">
        <v>73</v>
      </c>
      <c r="P11" s="139">
        <v>71</v>
      </c>
      <c r="Q11" s="139">
        <v>76</v>
      </c>
      <c r="R11" s="139">
        <v>10</v>
      </c>
      <c r="S11" s="139">
        <v>2</v>
      </c>
      <c r="T11" s="139">
        <v>36</v>
      </c>
      <c r="U11" s="139">
        <v>15</v>
      </c>
      <c r="V11" s="139">
        <v>32</v>
      </c>
      <c r="W11" s="139">
        <v>28</v>
      </c>
      <c r="X11" s="139">
        <v>52</v>
      </c>
      <c r="Y11" s="139">
        <v>38</v>
      </c>
      <c r="Z11" s="139">
        <v>34</v>
      </c>
      <c r="AA11" s="139">
        <v>46</v>
      </c>
      <c r="AB11" s="139">
        <v>48</v>
      </c>
    </row>
    <row r="12" spans="1:28">
      <c r="A12" s="160" t="s">
        <v>14</v>
      </c>
      <c r="B12" s="139">
        <v>-56.2</v>
      </c>
      <c r="C12" s="225">
        <v>0</v>
      </c>
      <c r="D12" s="225">
        <v>0</v>
      </c>
      <c r="E12" s="225">
        <v>-699.1</v>
      </c>
      <c r="F12" s="225">
        <v>0</v>
      </c>
      <c r="G12" s="139">
        <v>2383</v>
      </c>
      <c r="H12" s="225" t="s">
        <v>290</v>
      </c>
      <c r="I12" s="139">
        <v>-275</v>
      </c>
      <c r="J12" s="225" t="s">
        <v>290</v>
      </c>
      <c r="K12" s="139">
        <v>-74</v>
      </c>
      <c r="L12" s="225" t="s">
        <v>290</v>
      </c>
      <c r="M12" s="225" t="s">
        <v>290</v>
      </c>
      <c r="N12" s="139">
        <v>595</v>
      </c>
      <c r="O12" s="225" t="s">
        <v>290</v>
      </c>
      <c r="P12" s="225" t="s">
        <v>290</v>
      </c>
      <c r="Q12" s="139">
        <v>-86</v>
      </c>
      <c r="R12" s="139">
        <v>-44</v>
      </c>
      <c r="S12" s="139">
        <v>-6279</v>
      </c>
      <c r="T12" s="139">
        <v>-253</v>
      </c>
      <c r="U12" s="139">
        <v>-2648</v>
      </c>
      <c r="V12" s="139">
        <v>-188</v>
      </c>
      <c r="W12" s="139">
        <v>48</v>
      </c>
      <c r="X12" s="139">
        <v>5</v>
      </c>
      <c r="Y12" s="139">
        <v>-304</v>
      </c>
      <c r="Z12" s="139">
        <v>231</v>
      </c>
      <c r="AA12" s="139">
        <v>-42</v>
      </c>
      <c r="AB12" s="139">
        <v>33</v>
      </c>
    </row>
    <row r="13" spans="1:28" s="150" customFormat="1">
      <c r="A13" s="172" t="s">
        <v>6</v>
      </c>
      <c r="B13" s="173">
        <v>228.1</v>
      </c>
      <c r="C13" s="173">
        <v>433.8</v>
      </c>
      <c r="D13" s="173">
        <v>265.00000000000034</v>
      </c>
      <c r="E13" s="173">
        <v>-237.19999999999942</v>
      </c>
      <c r="F13" s="173">
        <v>219.09999999999988</v>
      </c>
      <c r="G13" s="173">
        <v>2594</v>
      </c>
      <c r="H13" s="173">
        <v>256</v>
      </c>
      <c r="I13" s="173">
        <v>117</v>
      </c>
      <c r="J13" s="173">
        <v>210</v>
      </c>
      <c r="K13" s="173">
        <v>179</v>
      </c>
      <c r="L13" s="173">
        <v>114</v>
      </c>
      <c r="M13" s="173">
        <v>69</v>
      </c>
      <c r="N13" s="173">
        <v>602</v>
      </c>
      <c r="O13" s="173">
        <v>205</v>
      </c>
      <c r="P13" s="173">
        <v>-100</v>
      </c>
      <c r="Q13" s="173">
        <v>-294</v>
      </c>
      <c r="R13" s="173">
        <f>R7+R8+R9+R10+R11+R12</f>
        <v>-325</v>
      </c>
      <c r="S13" s="173">
        <v>-6551</v>
      </c>
      <c r="T13" s="173">
        <v>-538</v>
      </c>
      <c r="U13" s="173">
        <v>-2863</v>
      </c>
      <c r="V13" s="173">
        <v>-473</v>
      </c>
      <c r="W13" s="173">
        <v>7</v>
      </c>
      <c r="X13" s="173">
        <v>2</v>
      </c>
      <c r="Y13" s="173">
        <v>-92</v>
      </c>
      <c r="Z13" s="327">
        <v>38</v>
      </c>
      <c r="AA13" s="327">
        <v>88</v>
      </c>
      <c r="AB13" s="327">
        <v>25</v>
      </c>
    </row>
    <row r="14" spans="1:28" s="255" customFormat="1" hidden="1">
      <c r="A14" s="253" t="s">
        <v>182</v>
      </c>
      <c r="B14" s="254">
        <v>3.3</v>
      </c>
      <c r="C14" s="254">
        <v>2.7</v>
      </c>
      <c r="D14" s="254">
        <v>2.1999999999999993</v>
      </c>
      <c r="E14" s="254">
        <v>2.3000000000000007</v>
      </c>
      <c r="F14" s="254">
        <v>1.4</v>
      </c>
      <c r="G14" s="254">
        <v>1</v>
      </c>
      <c r="H14" s="254">
        <v>0</v>
      </c>
      <c r="I14" s="254">
        <v>0</v>
      </c>
      <c r="J14" s="254">
        <v>0</v>
      </c>
      <c r="K14" s="254">
        <v>2</v>
      </c>
      <c r="L14" s="254">
        <v>2</v>
      </c>
      <c r="M14" s="254">
        <v>1</v>
      </c>
      <c r="N14" s="254"/>
      <c r="O14" s="254"/>
      <c r="P14" s="254"/>
      <c r="Q14" s="254"/>
      <c r="R14" s="254"/>
      <c r="S14" s="254"/>
      <c r="T14" s="254">
        <v>13</v>
      </c>
      <c r="U14" s="254"/>
      <c r="V14" s="254"/>
      <c r="W14" s="254"/>
      <c r="X14" s="254"/>
      <c r="Y14" s="254"/>
      <c r="Z14" s="328"/>
      <c r="AA14" s="328"/>
      <c r="AB14" s="328">
        <v>-142</v>
      </c>
    </row>
    <row r="15" spans="1:28" s="255" customFormat="1" hidden="1">
      <c r="A15" s="253" t="s">
        <v>321</v>
      </c>
      <c r="B15" s="254">
        <v>-1.7</v>
      </c>
      <c r="C15" s="254">
        <v>-7.7</v>
      </c>
      <c r="D15" s="254">
        <v>-10.1</v>
      </c>
      <c r="E15" s="254">
        <v>-10.100000000000001</v>
      </c>
      <c r="F15" s="254">
        <v>-10.7</v>
      </c>
      <c r="G15" s="254">
        <v>-15</v>
      </c>
      <c r="H15" s="254">
        <v>-21</v>
      </c>
      <c r="I15" s="254">
        <v>-14</v>
      </c>
      <c r="J15" s="254">
        <v>-14</v>
      </c>
      <c r="K15" s="254">
        <v>-14</v>
      </c>
      <c r="L15" s="254">
        <v>-14</v>
      </c>
      <c r="M15" s="254">
        <v>-13</v>
      </c>
      <c r="N15" s="254"/>
      <c r="O15" s="254"/>
      <c r="P15" s="254"/>
      <c r="Q15" s="254"/>
      <c r="R15" s="254"/>
      <c r="S15" s="254"/>
      <c r="T15" s="254">
        <v>-72</v>
      </c>
      <c r="U15" s="254"/>
      <c r="V15" s="254"/>
      <c r="W15" s="254"/>
      <c r="X15" s="254"/>
      <c r="Y15" s="254"/>
      <c r="Z15" s="328"/>
      <c r="AA15" s="328"/>
      <c r="AB15" s="328">
        <v>-117</v>
      </c>
    </row>
    <row r="16" spans="1:28">
      <c r="A16" s="160" t="s">
        <v>467</v>
      </c>
      <c r="B16" s="139">
        <f>+B15+B14</f>
        <v>1.5999999999999999</v>
      </c>
      <c r="C16" s="139">
        <f t="shared" ref="C16:I16" si="1">+C15+C14</f>
        <v>-5</v>
      </c>
      <c r="D16" s="139">
        <f t="shared" si="1"/>
        <v>-7.9</v>
      </c>
      <c r="E16" s="139">
        <f t="shared" si="1"/>
        <v>-7.8000000000000007</v>
      </c>
      <c r="F16" s="139">
        <f t="shared" si="1"/>
        <v>-9.2999999999999989</v>
      </c>
      <c r="G16" s="139">
        <f t="shared" si="1"/>
        <v>-14</v>
      </c>
      <c r="H16" s="139">
        <f t="shared" si="1"/>
        <v>-21</v>
      </c>
      <c r="I16" s="139">
        <f t="shared" si="1"/>
        <v>-14</v>
      </c>
      <c r="J16" s="139">
        <f>+J15+J14-15</f>
        <v>-29</v>
      </c>
      <c r="K16" s="139">
        <f>+K15+K14-12</f>
        <v>-24</v>
      </c>
      <c r="L16" s="139">
        <f>+L15+L14-8</f>
        <v>-20</v>
      </c>
      <c r="M16" s="139">
        <f>+M15+M14-8</f>
        <v>-20</v>
      </c>
      <c r="N16" s="139">
        <f>-13-8</f>
        <v>-21</v>
      </c>
      <c r="O16" s="139">
        <f>-14-8</f>
        <v>-22</v>
      </c>
      <c r="P16" s="139">
        <f>-13-8</f>
        <v>-21</v>
      </c>
      <c r="Q16" s="139">
        <v>-29</v>
      </c>
      <c r="R16" s="139">
        <v>-39</v>
      </c>
      <c r="S16" s="139">
        <v>-47</v>
      </c>
      <c r="T16" s="139">
        <v>-59</v>
      </c>
      <c r="U16" s="139">
        <v>-89</v>
      </c>
      <c r="V16" s="139">
        <f>-91+7</f>
        <v>-84</v>
      </c>
      <c r="W16" s="139">
        <v>-65</v>
      </c>
      <c r="X16" s="139">
        <v>-83</v>
      </c>
      <c r="Y16" s="139">
        <v>-69</v>
      </c>
      <c r="Z16" s="329">
        <v>-80</v>
      </c>
      <c r="AA16" s="329">
        <f>-82+7</f>
        <v>-75</v>
      </c>
      <c r="AB16" s="329">
        <v>-90</v>
      </c>
    </row>
    <row r="17" spans="1:28">
      <c r="A17" s="160" t="s">
        <v>316</v>
      </c>
      <c r="B17" s="139">
        <v>-4.5999999999999996</v>
      </c>
      <c r="C17" s="139">
        <v>-3</v>
      </c>
      <c r="D17" s="139">
        <v>-3.5999999999999996</v>
      </c>
      <c r="E17" s="139">
        <v>-3.6000000000000014</v>
      </c>
      <c r="F17" s="139">
        <v>-3.4</v>
      </c>
      <c r="G17" s="139">
        <v>-3</v>
      </c>
      <c r="H17" s="139">
        <v>-3</v>
      </c>
      <c r="I17" s="139">
        <v>-3</v>
      </c>
      <c r="J17" s="139">
        <v>-3</v>
      </c>
      <c r="K17" s="139">
        <v>-3</v>
      </c>
      <c r="L17" s="139">
        <v>-3</v>
      </c>
      <c r="M17" s="139">
        <v>-3</v>
      </c>
      <c r="N17" s="139">
        <v>-3</v>
      </c>
      <c r="O17" s="139">
        <v>-3</v>
      </c>
      <c r="P17" s="139">
        <v>-3</v>
      </c>
      <c r="Q17" s="139">
        <v>-3</v>
      </c>
      <c r="R17" s="139">
        <v>-3</v>
      </c>
      <c r="S17" s="139">
        <v>-3</v>
      </c>
      <c r="T17" s="139">
        <v>-3</v>
      </c>
      <c r="U17" s="139">
        <v>-4</v>
      </c>
      <c r="V17" s="139">
        <v>-7</v>
      </c>
      <c r="W17" s="139">
        <v>-7</v>
      </c>
      <c r="X17" s="139">
        <v>-7</v>
      </c>
      <c r="Y17" s="139">
        <v>-6</v>
      </c>
      <c r="Z17" s="329">
        <v>-6</v>
      </c>
      <c r="AA17" s="329">
        <v>-7</v>
      </c>
      <c r="AB17" s="329">
        <v>-6</v>
      </c>
    </row>
    <row r="18" spans="1:28">
      <c r="A18" s="160" t="s">
        <v>16</v>
      </c>
      <c r="B18" s="139">
        <v>4.8</v>
      </c>
      <c r="C18" s="139">
        <v>-3.4</v>
      </c>
      <c r="D18" s="139">
        <v>4.9000000000000004</v>
      </c>
      <c r="E18" s="139">
        <v>-2.2999999999999998</v>
      </c>
      <c r="F18" s="139">
        <v>-2.1</v>
      </c>
      <c r="G18" s="139">
        <v>-12</v>
      </c>
      <c r="H18" s="139">
        <v>-2</v>
      </c>
      <c r="I18" s="139">
        <v>-14</v>
      </c>
      <c r="J18" s="139">
        <f>-7+15</f>
        <v>8</v>
      </c>
      <c r="K18" s="139">
        <f>-30+12</f>
        <v>-18</v>
      </c>
      <c r="L18" s="139">
        <f>7+8</f>
        <v>15</v>
      </c>
      <c r="M18" s="139">
        <f>-7+8</f>
        <v>1</v>
      </c>
      <c r="N18" s="139">
        <f>-2+8</f>
        <v>6</v>
      </c>
      <c r="O18" s="139">
        <f>-2+8</f>
        <v>6</v>
      </c>
      <c r="P18" s="139">
        <f>-12+8</f>
        <v>-4</v>
      </c>
      <c r="Q18" s="139">
        <v>9</v>
      </c>
      <c r="R18" s="139">
        <v>5</v>
      </c>
      <c r="S18" s="139">
        <v>15</v>
      </c>
      <c r="T18" s="139">
        <v>-9</v>
      </c>
      <c r="U18" s="139">
        <v>-10</v>
      </c>
      <c r="V18" s="139">
        <v>1181</v>
      </c>
      <c r="W18" s="139">
        <v>-32</v>
      </c>
      <c r="X18" s="139">
        <v>-32</v>
      </c>
      <c r="Y18" s="139">
        <v>-25</v>
      </c>
      <c r="Z18" s="329">
        <v>-51</v>
      </c>
      <c r="AA18" s="329">
        <v>-32</v>
      </c>
      <c r="AB18" s="329">
        <v>-46</v>
      </c>
    </row>
    <row r="19" spans="1:28" s="150" customFormat="1">
      <c r="A19" s="172" t="s">
        <v>17</v>
      </c>
      <c r="B19" s="173">
        <v>229.90000000000003</v>
      </c>
      <c r="C19" s="173">
        <v>422.40000000000003</v>
      </c>
      <c r="D19" s="173">
        <v>258.40000000000032</v>
      </c>
      <c r="E19" s="173">
        <v>-250.89999999999941</v>
      </c>
      <c r="F19" s="173">
        <v>204.2999999999999</v>
      </c>
      <c r="G19" s="173">
        <v>2565</v>
      </c>
      <c r="H19" s="173">
        <v>231</v>
      </c>
      <c r="I19" s="173">
        <v>86</v>
      </c>
      <c r="J19" s="173">
        <v>187</v>
      </c>
      <c r="K19" s="173">
        <v>135</v>
      </c>
      <c r="L19" s="173">
        <v>106</v>
      </c>
      <c r="M19" s="173">
        <v>48</v>
      </c>
      <c r="N19" s="173">
        <v>583</v>
      </c>
      <c r="O19" s="173">
        <v>186</v>
      </c>
      <c r="P19" s="173">
        <v>-128</v>
      </c>
      <c r="Q19" s="173">
        <v>-317</v>
      </c>
      <c r="R19" s="173">
        <f>R13+R16+R17+R18</f>
        <v>-362</v>
      </c>
      <c r="S19" s="173">
        <f>S13+S16+S17+S18</f>
        <v>-6586</v>
      </c>
      <c r="T19" s="173">
        <v>-609</v>
      </c>
      <c r="U19" s="173">
        <v>-2966</v>
      </c>
      <c r="V19" s="173">
        <v>617</v>
      </c>
      <c r="W19" s="173">
        <v>-97</v>
      </c>
      <c r="X19" s="173">
        <v>-120</v>
      </c>
      <c r="Y19" s="173">
        <v>-192</v>
      </c>
      <c r="Z19" s="173">
        <v>-99</v>
      </c>
      <c r="AA19" s="173">
        <v>-26</v>
      </c>
      <c r="AB19" s="173">
        <v>-117</v>
      </c>
    </row>
    <row r="20" spans="1:28">
      <c r="A20" s="160" t="s">
        <v>18</v>
      </c>
      <c r="B20" s="139">
        <v>-57.5</v>
      </c>
      <c r="C20" s="139">
        <v>-91.1</v>
      </c>
      <c r="D20" s="139">
        <v>-54.800000000000011</v>
      </c>
      <c r="E20" s="139">
        <v>81</v>
      </c>
      <c r="F20" s="139">
        <v>-48.7</v>
      </c>
      <c r="G20" s="139">
        <v>-47</v>
      </c>
      <c r="H20" s="139">
        <v>-32</v>
      </c>
      <c r="I20" s="139">
        <v>-90</v>
      </c>
      <c r="J20" s="139">
        <v>-32</v>
      </c>
      <c r="K20" s="139">
        <v>-48</v>
      </c>
      <c r="L20" s="139">
        <v>-15</v>
      </c>
      <c r="M20" s="139">
        <v>-17</v>
      </c>
      <c r="N20" s="139">
        <v>-100</v>
      </c>
      <c r="O20" s="139">
        <v>-11</v>
      </c>
      <c r="P20" s="139">
        <v>42</v>
      </c>
      <c r="Q20" s="139">
        <v>67</v>
      </c>
      <c r="R20" s="139">
        <v>74</v>
      </c>
      <c r="S20" s="139">
        <v>700</v>
      </c>
      <c r="T20" s="139">
        <v>-84</v>
      </c>
      <c r="U20" s="139">
        <v>85</v>
      </c>
      <c r="V20" s="139">
        <v>-12</v>
      </c>
      <c r="W20" s="139">
        <v>-23</v>
      </c>
      <c r="X20" s="139">
        <v>-28</v>
      </c>
      <c r="Y20" s="139">
        <v>-38</v>
      </c>
      <c r="Z20" s="139">
        <v>-26</v>
      </c>
      <c r="AA20" s="139">
        <v>-23</v>
      </c>
      <c r="AB20" s="139">
        <v>-25</v>
      </c>
    </row>
    <row r="21" spans="1:28" s="150" customFormat="1">
      <c r="A21" s="172" t="s">
        <v>354</v>
      </c>
      <c r="B21" s="173">
        <v>172.40000000000003</v>
      </c>
      <c r="C21" s="173">
        <v>331.30000000000007</v>
      </c>
      <c r="D21" s="173">
        <v>203.60000000000031</v>
      </c>
      <c r="E21" s="173">
        <v>-169.89999999999941</v>
      </c>
      <c r="F21" s="173">
        <v>155.59999999999991</v>
      </c>
      <c r="G21" s="173">
        <v>2517</v>
      </c>
      <c r="H21" s="173">
        <v>199</v>
      </c>
      <c r="I21" s="173">
        <v>-4</v>
      </c>
      <c r="J21" s="173">
        <v>155</v>
      </c>
      <c r="K21" s="173">
        <v>87</v>
      </c>
      <c r="L21" s="173">
        <v>91</v>
      </c>
      <c r="M21" s="173">
        <v>32</v>
      </c>
      <c r="N21" s="173">
        <v>483</v>
      </c>
      <c r="O21" s="173">
        <v>175</v>
      </c>
      <c r="P21" s="173">
        <v>-86</v>
      </c>
      <c r="Q21" s="173">
        <v>-250</v>
      </c>
      <c r="R21" s="173">
        <v>-288</v>
      </c>
      <c r="S21" s="173">
        <v>-5886</v>
      </c>
      <c r="T21" s="173">
        <v>-693</v>
      </c>
      <c r="U21" s="173">
        <v>-2881</v>
      </c>
      <c r="V21" s="173">
        <v>605</v>
      </c>
      <c r="W21" s="173">
        <v>-120</v>
      </c>
      <c r="X21" s="173">
        <v>-148</v>
      </c>
      <c r="Y21" s="173">
        <v>-230</v>
      </c>
      <c r="Z21" s="173">
        <v>-125</v>
      </c>
      <c r="AA21" s="173">
        <v>-49</v>
      </c>
      <c r="AB21" s="173">
        <v>-142</v>
      </c>
    </row>
    <row r="22" spans="1:28">
      <c r="A22" s="160" t="s">
        <v>355</v>
      </c>
      <c r="B22" s="139">
        <v>-5.8</v>
      </c>
      <c r="C22" s="139">
        <v>17.100000000000001</v>
      </c>
      <c r="D22" s="139">
        <v>29.6</v>
      </c>
      <c r="E22" s="139">
        <v>11.100000000000001</v>
      </c>
      <c r="F22" s="139">
        <v>0.9</v>
      </c>
      <c r="G22" s="139">
        <v>-3</v>
      </c>
      <c r="H22" s="139">
        <v>-12</v>
      </c>
      <c r="I22" s="139">
        <v>-629</v>
      </c>
      <c r="J22" s="139">
        <v>-10</v>
      </c>
      <c r="K22" s="139">
        <v>5</v>
      </c>
      <c r="L22" s="139">
        <v>-36</v>
      </c>
      <c r="M22" s="139">
        <v>0</v>
      </c>
      <c r="N22" s="139">
        <v>0</v>
      </c>
      <c r="O22" s="139">
        <v>0</v>
      </c>
      <c r="P22" s="139">
        <v>0</v>
      </c>
      <c r="Q22" s="225" t="s">
        <v>290</v>
      </c>
      <c r="R22" s="225" t="s">
        <v>290</v>
      </c>
      <c r="S22" s="225" t="s">
        <v>290</v>
      </c>
      <c r="T22" s="225" t="s">
        <v>290</v>
      </c>
      <c r="U22" s="225" t="s">
        <v>290</v>
      </c>
      <c r="V22" s="225" t="s">
        <v>290</v>
      </c>
      <c r="W22" s="225" t="s">
        <v>290</v>
      </c>
      <c r="X22" s="225" t="s">
        <v>290</v>
      </c>
      <c r="Y22" s="225" t="s">
        <v>290</v>
      </c>
      <c r="Z22" s="225" t="s">
        <v>290</v>
      </c>
      <c r="AA22" s="225" t="s">
        <v>290</v>
      </c>
      <c r="AB22" s="225" t="s">
        <v>290</v>
      </c>
    </row>
    <row r="23" spans="1:28" s="150" customFormat="1">
      <c r="A23" s="172" t="s">
        <v>363</v>
      </c>
      <c r="B23" s="173">
        <v>166.60000000000002</v>
      </c>
      <c r="C23" s="173">
        <v>348</v>
      </c>
      <c r="D23" s="173">
        <v>233.2000000000003</v>
      </c>
      <c r="E23" s="173">
        <v>-158.79999999999941</v>
      </c>
      <c r="F23" s="173">
        <v>156.49999999999991</v>
      </c>
      <c r="G23" s="173">
        <v>2515</v>
      </c>
      <c r="H23" s="173">
        <v>188</v>
      </c>
      <c r="I23" s="173">
        <v>-633</v>
      </c>
      <c r="J23" s="173">
        <v>145</v>
      </c>
      <c r="K23" s="173">
        <v>92</v>
      </c>
      <c r="L23" s="173">
        <v>55</v>
      </c>
      <c r="M23" s="173">
        <v>32</v>
      </c>
      <c r="N23" s="173">
        <v>483</v>
      </c>
      <c r="O23" s="173">
        <v>175</v>
      </c>
      <c r="P23" s="173">
        <v>-86</v>
      </c>
      <c r="Q23" s="173">
        <v>-250</v>
      </c>
      <c r="R23" s="173">
        <v>-288</v>
      </c>
      <c r="S23" s="173">
        <v>-5886</v>
      </c>
      <c r="T23" s="173">
        <v>-693</v>
      </c>
      <c r="U23" s="173">
        <v>-2881</v>
      </c>
      <c r="V23" s="173">
        <v>605</v>
      </c>
      <c r="W23" s="173">
        <v>-120</v>
      </c>
      <c r="X23" s="173">
        <v>-148</v>
      </c>
      <c r="Y23" s="173">
        <v>-230</v>
      </c>
      <c r="Z23" s="173">
        <v>-125</v>
      </c>
      <c r="AA23" s="173">
        <f>AA21</f>
        <v>-49</v>
      </c>
      <c r="AB23" s="173">
        <v>-142</v>
      </c>
    </row>
    <row r="24" spans="1:28">
      <c r="A24" s="163"/>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row>
    <row r="25" spans="1:28" s="150" customFormat="1">
      <c r="A25" s="172" t="s">
        <v>92</v>
      </c>
      <c r="B25" s="173"/>
      <c r="C25" s="173"/>
      <c r="D25" s="173"/>
      <c r="E25" s="173"/>
      <c r="F25" s="173"/>
      <c r="G25" s="173"/>
      <c r="H25" s="173"/>
      <c r="I25" s="173"/>
      <c r="J25" s="173"/>
      <c r="K25" s="173"/>
      <c r="L25" s="173"/>
      <c r="M25" s="173"/>
      <c r="N25" s="173"/>
      <c r="O25" s="173"/>
      <c r="P25" s="173"/>
      <c r="Q25" s="173"/>
      <c r="R25" s="173"/>
      <c r="S25" s="173"/>
      <c r="T25" s="173"/>
      <c r="U25" s="173"/>
      <c r="V25" s="173"/>
      <c r="W25" s="173"/>
      <c r="X25" s="173"/>
      <c r="Y25" s="173"/>
      <c r="Z25" s="173"/>
      <c r="AA25" s="173"/>
      <c r="AB25" s="173"/>
    </row>
    <row r="26" spans="1:28">
      <c r="A26" s="160" t="s">
        <v>93</v>
      </c>
      <c r="B26" s="139">
        <v>66</v>
      </c>
      <c r="C26" s="139">
        <v>13</v>
      </c>
      <c r="D26" s="139">
        <v>18</v>
      </c>
      <c r="E26" s="139">
        <v>-46</v>
      </c>
      <c r="F26" s="139">
        <v>-16</v>
      </c>
      <c r="G26" s="139">
        <v>-80</v>
      </c>
      <c r="H26" s="139">
        <v>2</v>
      </c>
      <c r="I26" s="139">
        <v>-66</v>
      </c>
      <c r="J26" s="139">
        <v>154</v>
      </c>
      <c r="K26" s="139">
        <v>-64</v>
      </c>
      <c r="L26" s="139">
        <v>20</v>
      </c>
      <c r="M26" s="139">
        <v>30</v>
      </c>
      <c r="N26" s="139">
        <v>96</v>
      </c>
      <c r="O26" s="139">
        <v>-38</v>
      </c>
      <c r="P26" s="139">
        <v>19</v>
      </c>
      <c r="Q26" s="139">
        <v>46</v>
      </c>
      <c r="R26" s="139">
        <v>-112</v>
      </c>
      <c r="S26" s="139">
        <v>91</v>
      </c>
      <c r="T26" s="139">
        <v>17</v>
      </c>
      <c r="U26" s="139">
        <v>-79</v>
      </c>
      <c r="V26" s="139">
        <v>15</v>
      </c>
      <c r="W26" s="139">
        <v>-29</v>
      </c>
      <c r="X26" s="139">
        <v>-66</v>
      </c>
      <c r="Y26" s="139">
        <v>30</v>
      </c>
      <c r="Z26" s="139">
        <v>-65</v>
      </c>
      <c r="AA26" s="139">
        <v>-10</v>
      </c>
      <c r="AB26" s="139">
        <v>-3</v>
      </c>
    </row>
    <row r="27" spans="1:28">
      <c r="A27" s="160" t="s">
        <v>94</v>
      </c>
      <c r="B27" s="139">
        <v>48</v>
      </c>
      <c r="C27" s="139">
        <v>-11</v>
      </c>
      <c r="D27" s="139">
        <v>62</v>
      </c>
      <c r="E27" s="139">
        <v>-85</v>
      </c>
      <c r="F27" s="139">
        <v>50</v>
      </c>
      <c r="G27" s="139">
        <v>-125</v>
      </c>
      <c r="H27" s="139">
        <v>-63</v>
      </c>
      <c r="I27" s="139">
        <v>-172</v>
      </c>
      <c r="J27" s="139">
        <v>210</v>
      </c>
      <c r="K27" s="139">
        <v>-31</v>
      </c>
      <c r="L27" s="139">
        <v>62</v>
      </c>
      <c r="M27" s="139">
        <v>49</v>
      </c>
      <c r="N27" s="139">
        <v>53</v>
      </c>
      <c r="O27" s="139">
        <v>134</v>
      </c>
      <c r="P27" s="139">
        <v>88</v>
      </c>
      <c r="Q27" s="139">
        <v>-166</v>
      </c>
      <c r="R27" s="139">
        <v>-33</v>
      </c>
      <c r="S27" s="139">
        <v>69</v>
      </c>
      <c r="T27" s="139">
        <v>-61</v>
      </c>
      <c r="U27" s="139">
        <v>-149</v>
      </c>
      <c r="V27" s="139">
        <v>51</v>
      </c>
      <c r="W27" s="139">
        <v>-14</v>
      </c>
      <c r="X27" s="139">
        <v>-16</v>
      </c>
      <c r="Y27" s="139">
        <v>12</v>
      </c>
      <c r="Z27" s="139">
        <v>-9</v>
      </c>
      <c r="AA27" s="139">
        <v>14</v>
      </c>
      <c r="AB27" s="139">
        <v>-9</v>
      </c>
    </row>
    <row r="28" spans="1:28" s="150" customFormat="1">
      <c r="A28" s="172" t="s">
        <v>356</v>
      </c>
      <c r="B28" s="173">
        <v>114</v>
      </c>
      <c r="C28" s="173">
        <v>2</v>
      </c>
      <c r="D28" s="173">
        <v>81</v>
      </c>
      <c r="E28" s="173">
        <v>-131</v>
      </c>
      <c r="F28" s="173">
        <v>34</v>
      </c>
      <c r="G28" s="173">
        <v>-207</v>
      </c>
      <c r="H28" s="173">
        <v>-61</v>
      </c>
      <c r="I28" s="173">
        <v>-239</v>
      </c>
      <c r="J28" s="173">
        <v>364</v>
      </c>
      <c r="K28" s="173">
        <v>-95</v>
      </c>
      <c r="L28" s="173">
        <v>82</v>
      </c>
      <c r="M28" s="173">
        <v>79</v>
      </c>
      <c r="N28" s="173">
        <v>149</v>
      </c>
      <c r="O28" s="173">
        <v>96</v>
      </c>
      <c r="P28" s="173">
        <v>107</v>
      </c>
      <c r="Q28" s="173">
        <v>-120</v>
      </c>
      <c r="R28" s="173">
        <v>-145</v>
      </c>
      <c r="S28" s="173">
        <v>160</v>
      </c>
      <c r="T28" s="173">
        <v>-44</v>
      </c>
      <c r="U28" s="173">
        <v>-228</v>
      </c>
      <c r="V28" s="173">
        <v>66</v>
      </c>
      <c r="W28" s="173">
        <v>-43</v>
      </c>
      <c r="X28" s="173">
        <v>-82</v>
      </c>
      <c r="Y28" s="173">
        <v>42</v>
      </c>
      <c r="Z28" s="173">
        <v>-74</v>
      </c>
      <c r="AA28" s="173">
        <v>4</v>
      </c>
      <c r="AB28" s="173">
        <v>-12</v>
      </c>
    </row>
    <row r="29" spans="1:28" s="150" customFormat="1">
      <c r="A29" s="172" t="s">
        <v>357</v>
      </c>
      <c r="B29" s="173">
        <v>280</v>
      </c>
      <c r="C29" s="173">
        <v>350</v>
      </c>
      <c r="D29" s="173">
        <v>314.20000000000027</v>
      </c>
      <c r="E29" s="173">
        <v>-289.79999999999939</v>
      </c>
      <c r="F29" s="173">
        <v>190.49999999999991</v>
      </c>
      <c r="G29" s="173">
        <v>2308</v>
      </c>
      <c r="H29" s="173">
        <v>127</v>
      </c>
      <c r="I29" s="173">
        <v>-871</v>
      </c>
      <c r="J29" s="173">
        <v>509</v>
      </c>
      <c r="K29" s="173">
        <v>-3</v>
      </c>
      <c r="L29" s="173">
        <v>137</v>
      </c>
      <c r="M29" s="173">
        <v>111</v>
      </c>
      <c r="N29" s="173">
        <v>632</v>
      </c>
      <c r="O29" s="173">
        <v>271</v>
      </c>
      <c r="P29" s="173">
        <v>21</v>
      </c>
      <c r="Q29" s="173">
        <v>-370</v>
      </c>
      <c r="R29" s="173">
        <v>-433</v>
      </c>
      <c r="S29" s="173">
        <v>-5726</v>
      </c>
      <c r="T29" s="173">
        <v>-737</v>
      </c>
      <c r="U29" s="173">
        <v>-3109</v>
      </c>
      <c r="V29" s="173">
        <v>671</v>
      </c>
      <c r="W29" s="173">
        <v>-163</v>
      </c>
      <c r="X29" s="173">
        <v>-230</v>
      </c>
      <c r="Y29" s="173">
        <v>-188</v>
      </c>
      <c r="Z29" s="173">
        <v>-199</v>
      </c>
      <c r="AA29" s="173">
        <v>-45</v>
      </c>
      <c r="AB29" s="173">
        <v>-154</v>
      </c>
    </row>
    <row r="30" spans="1:28">
      <c r="A30" s="165"/>
      <c r="B30" s="139"/>
      <c r="C30" s="139"/>
      <c r="D30" s="139"/>
      <c r="E30" s="139"/>
      <c r="F30" s="139"/>
      <c r="G30" s="139"/>
      <c r="H30" s="139"/>
      <c r="I30" s="139"/>
      <c r="J30" s="139"/>
      <c r="K30" s="139"/>
      <c r="L30" s="139"/>
      <c r="M30" s="139"/>
      <c r="N30" s="139"/>
      <c r="O30" s="139"/>
      <c r="P30" s="139"/>
      <c r="Q30" s="139"/>
      <c r="R30" s="139"/>
      <c r="S30" s="139"/>
    </row>
    <row r="31" spans="1:28" s="150" customFormat="1">
      <c r="A31" s="172" t="s">
        <v>297</v>
      </c>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row>
    <row r="32" spans="1:28">
      <c r="A32" s="160" t="s">
        <v>496</v>
      </c>
      <c r="B32" s="139">
        <v>167</v>
      </c>
      <c r="C32" s="139">
        <v>347</v>
      </c>
      <c r="D32" s="139">
        <v>234</v>
      </c>
      <c r="E32" s="139">
        <v>-159</v>
      </c>
      <c r="F32" s="139">
        <v>159</v>
      </c>
      <c r="G32" s="139">
        <v>2518</v>
      </c>
      <c r="H32" s="139">
        <v>190</v>
      </c>
      <c r="I32" s="139">
        <v>-632</v>
      </c>
      <c r="J32" s="139">
        <v>145</v>
      </c>
      <c r="K32" s="139">
        <v>92</v>
      </c>
      <c r="L32" s="139">
        <v>55</v>
      </c>
      <c r="M32" s="139">
        <v>32</v>
      </c>
      <c r="N32" s="139">
        <v>483</v>
      </c>
      <c r="O32" s="139">
        <v>175</v>
      </c>
      <c r="P32" s="139">
        <v>-86</v>
      </c>
      <c r="Q32" s="139">
        <v>-250</v>
      </c>
      <c r="R32" s="139">
        <v>-288</v>
      </c>
      <c r="S32" s="139">
        <v>-5886</v>
      </c>
      <c r="T32" s="139">
        <v>-693</v>
      </c>
      <c r="U32" s="139">
        <v>-2881</v>
      </c>
      <c r="V32" s="139">
        <v>605</v>
      </c>
      <c r="W32" s="139">
        <v>-120</v>
      </c>
      <c r="X32" s="139">
        <v>-148</v>
      </c>
      <c r="Y32" s="139">
        <v>-230</v>
      </c>
      <c r="Z32" s="139">
        <v>-125</v>
      </c>
      <c r="AA32" s="139">
        <v>-49</v>
      </c>
      <c r="AB32" s="139">
        <v>-142</v>
      </c>
    </row>
    <row r="33" spans="1:28">
      <c r="A33" s="160" t="s">
        <v>19</v>
      </c>
      <c r="B33" s="225" t="s">
        <v>290</v>
      </c>
      <c r="C33" s="139">
        <v>1</v>
      </c>
      <c r="D33" s="139">
        <v>-1</v>
      </c>
      <c r="E33" s="225" t="s">
        <v>290</v>
      </c>
      <c r="F33" s="139">
        <v>-2</v>
      </c>
      <c r="G33" s="139">
        <v>-4</v>
      </c>
      <c r="H33" s="139">
        <v>-3</v>
      </c>
      <c r="I33" s="139">
        <v>-1</v>
      </c>
      <c r="J33" s="225" t="s">
        <v>290</v>
      </c>
      <c r="K33" s="225" t="s">
        <v>290</v>
      </c>
      <c r="L33" s="225" t="s">
        <v>290</v>
      </c>
      <c r="M33" s="225" t="s">
        <v>290</v>
      </c>
      <c r="N33" s="225" t="s">
        <v>290</v>
      </c>
      <c r="O33" s="225" t="s">
        <v>290</v>
      </c>
      <c r="P33" s="225" t="s">
        <v>290</v>
      </c>
      <c r="Q33" s="225" t="s">
        <v>290</v>
      </c>
      <c r="R33" s="225" t="s">
        <v>290</v>
      </c>
      <c r="S33" s="225" t="s">
        <v>290</v>
      </c>
      <c r="T33" s="225" t="s">
        <v>290</v>
      </c>
      <c r="U33" s="225" t="s">
        <v>290</v>
      </c>
      <c r="V33" s="225" t="s">
        <v>290</v>
      </c>
      <c r="W33" s="225" t="s">
        <v>290</v>
      </c>
      <c r="X33" s="225" t="s">
        <v>290</v>
      </c>
      <c r="Y33" s="225" t="s">
        <v>290</v>
      </c>
      <c r="Z33" s="225" t="s">
        <v>290</v>
      </c>
      <c r="AA33" s="225" t="s">
        <v>290</v>
      </c>
      <c r="AB33" s="225" t="s">
        <v>290</v>
      </c>
    </row>
    <row r="34" spans="1:28">
      <c r="A34" s="16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row>
    <row r="35" spans="1:28" s="150" customFormat="1">
      <c r="A35" s="172" t="s">
        <v>188</v>
      </c>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row>
    <row r="36" spans="1:28">
      <c r="A36" s="160" t="s">
        <v>496</v>
      </c>
      <c r="B36" s="139">
        <v>280</v>
      </c>
      <c r="C36" s="139">
        <v>349</v>
      </c>
      <c r="D36" s="139">
        <v>315</v>
      </c>
      <c r="E36" s="139">
        <v>290</v>
      </c>
      <c r="F36" s="139">
        <v>193</v>
      </c>
      <c r="G36" s="139">
        <v>2312</v>
      </c>
      <c r="H36" s="139">
        <v>129</v>
      </c>
      <c r="I36" s="139">
        <v>-871</v>
      </c>
      <c r="J36" s="139">
        <v>509</v>
      </c>
      <c r="K36" s="139">
        <v>-3</v>
      </c>
      <c r="L36" s="139">
        <v>137</v>
      </c>
      <c r="M36" s="139">
        <v>111</v>
      </c>
      <c r="N36" s="139">
        <v>632</v>
      </c>
      <c r="O36" s="139">
        <v>271</v>
      </c>
      <c r="P36" s="139">
        <v>21</v>
      </c>
      <c r="Q36" s="139">
        <v>-370</v>
      </c>
      <c r="R36" s="139">
        <v>-433</v>
      </c>
      <c r="S36" s="139">
        <v>-5726</v>
      </c>
      <c r="T36" s="139">
        <v>-737</v>
      </c>
      <c r="U36" s="139">
        <v>-3109</v>
      </c>
      <c r="V36" s="139">
        <v>671</v>
      </c>
      <c r="W36" s="139">
        <v>-163</v>
      </c>
      <c r="X36" s="139">
        <v>-230</v>
      </c>
      <c r="Y36" s="139">
        <v>-188</v>
      </c>
      <c r="Z36" s="139">
        <v>-199</v>
      </c>
      <c r="AA36" s="139">
        <v>-45</v>
      </c>
      <c r="AB36" s="139">
        <v>-154</v>
      </c>
    </row>
    <row r="37" spans="1:28">
      <c r="A37" s="165" t="s">
        <v>19</v>
      </c>
      <c r="B37" s="225" t="s">
        <v>290</v>
      </c>
      <c r="C37" s="139">
        <v>1</v>
      </c>
      <c r="D37" s="139">
        <v>-1</v>
      </c>
      <c r="E37" s="225" t="s">
        <v>290</v>
      </c>
      <c r="F37" s="139">
        <v>-2</v>
      </c>
      <c r="G37" s="139">
        <v>-4</v>
      </c>
      <c r="H37" s="139">
        <v>-3</v>
      </c>
      <c r="I37" s="139">
        <v>-1</v>
      </c>
      <c r="J37" s="225" t="s">
        <v>290</v>
      </c>
      <c r="K37" s="225" t="s">
        <v>290</v>
      </c>
      <c r="L37" s="225" t="s">
        <v>290</v>
      </c>
      <c r="M37" s="225" t="s">
        <v>290</v>
      </c>
      <c r="N37" s="225" t="s">
        <v>290</v>
      </c>
      <c r="O37" s="225" t="s">
        <v>290</v>
      </c>
      <c r="P37" s="225" t="s">
        <v>290</v>
      </c>
      <c r="Q37" s="225" t="s">
        <v>290</v>
      </c>
      <c r="R37" s="225" t="s">
        <v>290</v>
      </c>
      <c r="S37" s="225" t="s">
        <v>290</v>
      </c>
      <c r="T37" s="225" t="s">
        <v>290</v>
      </c>
      <c r="U37" s="225" t="s">
        <v>290</v>
      </c>
      <c r="V37" s="225" t="s">
        <v>290</v>
      </c>
      <c r="W37" s="225" t="s">
        <v>290</v>
      </c>
      <c r="X37" s="225" t="s">
        <v>290</v>
      </c>
      <c r="Y37" s="225" t="s">
        <v>290</v>
      </c>
      <c r="Z37" s="225" t="s">
        <v>290</v>
      </c>
      <c r="AA37" s="225" t="s">
        <v>290</v>
      </c>
      <c r="AB37" s="225" t="s">
        <v>290</v>
      </c>
    </row>
    <row r="38" spans="1:28">
      <c r="A38" s="160"/>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row>
    <row r="39" spans="1:28" s="150" customFormat="1">
      <c r="A39" s="172" t="s">
        <v>187</v>
      </c>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row>
    <row r="40" spans="1:28">
      <c r="A40" s="160" t="s">
        <v>350</v>
      </c>
      <c r="B40" s="143">
        <v>2.569709136202857</v>
      </c>
      <c r="C40" s="143">
        <v>4.9196459803151207</v>
      </c>
      <c r="D40" s="143">
        <v>3.023362274651856</v>
      </c>
      <c r="E40" s="143">
        <v>-2.5229334502129066</v>
      </c>
      <c r="F40" s="143">
        <v>2.3105853140266595</v>
      </c>
      <c r="G40" s="143">
        <v>37.380000000000003</v>
      </c>
      <c r="H40" s="143">
        <v>2.96</v>
      </c>
      <c r="I40" s="143">
        <v>-0.05</v>
      </c>
      <c r="J40" s="143">
        <v>2.13</v>
      </c>
      <c r="K40" s="143">
        <v>1.1200000000000001</v>
      </c>
      <c r="L40" s="143">
        <v>1.17</v>
      </c>
      <c r="M40" s="143">
        <v>0.41</v>
      </c>
      <c r="N40" s="143">
        <v>6.2</v>
      </c>
      <c r="O40" s="143">
        <v>2.25</v>
      </c>
      <c r="P40" s="143">
        <v>-1.1000000000000001</v>
      </c>
      <c r="Q40" s="143">
        <v>-3.19</v>
      </c>
      <c r="R40" s="143">
        <v>-3.68</v>
      </c>
      <c r="S40" s="143">
        <v>-75.239999999999995</v>
      </c>
      <c r="T40" s="143">
        <v>-8.8527898193185539</v>
      </c>
      <c r="U40" s="143">
        <v>-36.83</v>
      </c>
      <c r="V40" s="143">
        <v>0.23</v>
      </c>
      <c r="W40" s="143">
        <v>-0.03</v>
      </c>
      <c r="X40" s="143">
        <v>-0.03</v>
      </c>
      <c r="Y40" s="143">
        <v>-0.05</v>
      </c>
      <c r="Z40" s="143">
        <v>-0.03</v>
      </c>
      <c r="AA40" s="143">
        <v>-0.01</v>
      </c>
      <c r="AB40" s="143">
        <v>-0.03</v>
      </c>
    </row>
    <row r="41" spans="1:28">
      <c r="A41" s="160" t="s">
        <v>351</v>
      </c>
      <c r="B41" s="143">
        <v>2.5600572502454777</v>
      </c>
      <c r="C41" s="143">
        <v>4.9122247837032971</v>
      </c>
      <c r="D41" s="143">
        <v>3.0130066287033794</v>
      </c>
      <c r="E41" s="143">
        <v>-2.514250848703294</v>
      </c>
      <c r="F41" s="143">
        <v>2.2992192732026009</v>
      </c>
      <c r="G41" s="143">
        <v>37.200000000000003</v>
      </c>
      <c r="H41" s="143">
        <v>2.95</v>
      </c>
      <c r="I41" s="143">
        <v>-0.05</v>
      </c>
      <c r="J41" s="143">
        <v>2.12</v>
      </c>
      <c r="K41" s="143">
        <v>1.1100000000000001</v>
      </c>
      <c r="L41" s="143">
        <v>1.17</v>
      </c>
      <c r="M41" s="143">
        <v>0.41</v>
      </c>
      <c r="N41" s="143">
        <v>6.18</v>
      </c>
      <c r="O41" s="143">
        <v>2.2400000000000002</v>
      </c>
      <c r="P41" s="143">
        <v>-1.1000000000000001</v>
      </c>
      <c r="Q41" s="143">
        <v>-3.19</v>
      </c>
      <c r="R41" s="143">
        <v>-3.68</v>
      </c>
      <c r="S41" s="143">
        <v>-75.239999999999995</v>
      </c>
      <c r="T41" s="143">
        <v>-8.8527898193185539</v>
      </c>
      <c r="U41" s="143">
        <v>-36.83</v>
      </c>
      <c r="V41" s="143">
        <v>0.23</v>
      </c>
      <c r="W41" s="143">
        <v>-0.03</v>
      </c>
      <c r="X41" s="143">
        <v>-0.03</v>
      </c>
      <c r="Y41" s="143">
        <v>-0.05</v>
      </c>
      <c r="Z41" s="143">
        <v>-0.03</v>
      </c>
      <c r="AA41" s="143">
        <v>-0.01</v>
      </c>
      <c r="AB41" s="143">
        <v>-0.03</v>
      </c>
    </row>
    <row r="42" spans="1:28">
      <c r="A42" s="160" t="s">
        <v>9</v>
      </c>
      <c r="B42" s="143">
        <v>2.48</v>
      </c>
      <c r="C42" s="143">
        <v>5.17</v>
      </c>
      <c r="D42" s="143">
        <v>3.46</v>
      </c>
      <c r="E42" s="143">
        <v>-2.36</v>
      </c>
      <c r="F42" s="143">
        <v>2.33</v>
      </c>
      <c r="G42" s="143">
        <v>37.340000000000003</v>
      </c>
      <c r="H42" s="143">
        <v>2.79</v>
      </c>
      <c r="I42" s="143">
        <v>-9.4</v>
      </c>
      <c r="J42" s="143">
        <v>1.99</v>
      </c>
      <c r="K42" s="143">
        <v>1.18</v>
      </c>
      <c r="L42" s="143">
        <v>0.71</v>
      </c>
      <c r="M42" s="143">
        <v>0.41</v>
      </c>
      <c r="N42" s="143">
        <v>6.2</v>
      </c>
      <c r="O42" s="143">
        <v>2.25</v>
      </c>
      <c r="P42" s="143">
        <v>-1.1000000000000001</v>
      </c>
      <c r="Q42" s="143">
        <v>-3.19</v>
      </c>
      <c r="R42" s="143">
        <v>-3.68</v>
      </c>
      <c r="S42" s="143">
        <v>-75.239999999999995</v>
      </c>
      <c r="T42" s="143">
        <v>-8.8527898193185539</v>
      </c>
      <c r="U42" s="143">
        <v>-36.83</v>
      </c>
      <c r="V42" s="143">
        <v>0.23</v>
      </c>
      <c r="W42" s="143">
        <v>-0.03</v>
      </c>
      <c r="X42" s="143">
        <v>-0.03</v>
      </c>
      <c r="Y42" s="143">
        <v>-0.05</v>
      </c>
      <c r="Z42" s="143">
        <v>-0.03</v>
      </c>
      <c r="AA42" s="143">
        <v>-0.01</v>
      </c>
      <c r="AB42" s="143">
        <v>-0.03</v>
      </c>
    </row>
    <row r="43" spans="1:28">
      <c r="A43" s="160" t="s">
        <v>20</v>
      </c>
      <c r="B43" s="143">
        <v>2.4700000000000002</v>
      </c>
      <c r="C43" s="143">
        <v>5.17</v>
      </c>
      <c r="D43" s="143">
        <v>3.45</v>
      </c>
      <c r="E43" s="143">
        <v>-2.35</v>
      </c>
      <c r="F43" s="143">
        <v>2.31</v>
      </c>
      <c r="G43" s="143">
        <v>37.159999999999997</v>
      </c>
      <c r="H43" s="143">
        <v>2.77</v>
      </c>
      <c r="I43" s="143">
        <v>-9.35</v>
      </c>
      <c r="J43" s="143">
        <v>1.98</v>
      </c>
      <c r="K43" s="143">
        <v>1.18</v>
      </c>
      <c r="L43" s="143">
        <v>0.71</v>
      </c>
      <c r="M43" s="143">
        <v>0.41</v>
      </c>
      <c r="N43" s="143">
        <v>6.18</v>
      </c>
      <c r="O43" s="143">
        <v>2.2400000000000002</v>
      </c>
      <c r="P43" s="143">
        <v>-1.1000000000000001</v>
      </c>
      <c r="Q43" s="143">
        <v>-3.19</v>
      </c>
      <c r="R43" s="143">
        <v>-3.68</v>
      </c>
      <c r="S43" s="143">
        <v>-75.239999999999995</v>
      </c>
      <c r="T43" s="143">
        <v>-8.8527898193185539</v>
      </c>
      <c r="U43" s="143">
        <v>-36.83</v>
      </c>
      <c r="V43" s="143">
        <v>0.23</v>
      </c>
      <c r="W43" s="143">
        <v>-0.03</v>
      </c>
      <c r="X43" s="143">
        <v>-0.03</v>
      </c>
      <c r="Y43" s="143">
        <v>-0.05</v>
      </c>
      <c r="Z43" s="143">
        <v>-0.03</v>
      </c>
      <c r="AA43" s="143">
        <v>-0.01</v>
      </c>
      <c r="AB43" s="143">
        <v>-0.03</v>
      </c>
    </row>
    <row r="44" spans="1:28">
      <c r="A44" s="160"/>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row>
    <row r="45" spans="1:28" s="150" customFormat="1">
      <c r="A45" s="172" t="s">
        <v>352</v>
      </c>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row>
    <row r="46" spans="1:28">
      <c r="A46" s="160" t="s">
        <v>80</v>
      </c>
      <c r="B46" s="139">
        <v>67342244</v>
      </c>
      <c r="C46" s="139">
        <v>67342244</v>
      </c>
      <c r="D46" s="139">
        <v>67342244</v>
      </c>
      <c r="E46" s="139">
        <v>67342244</v>
      </c>
      <c r="F46" s="139">
        <v>67342244</v>
      </c>
      <c r="G46" s="139">
        <v>67347526</v>
      </c>
      <c r="H46" s="139">
        <v>67347526</v>
      </c>
      <c r="I46" s="139">
        <v>67347526</v>
      </c>
      <c r="J46" s="139">
        <v>77947526</v>
      </c>
      <c r="K46" s="139">
        <v>77947526</v>
      </c>
      <c r="L46" s="139">
        <v>77947526</v>
      </c>
      <c r="M46" s="139">
        <v>77970071</v>
      </c>
      <c r="N46" s="139">
        <v>77981090</v>
      </c>
      <c r="O46" s="139">
        <v>78225962</v>
      </c>
      <c r="P46" s="139">
        <v>78225962</v>
      </c>
      <c r="Q46" s="139">
        <v>78225962</v>
      </c>
      <c r="R46" s="139">
        <v>78225962</v>
      </c>
      <c r="S46" s="139">
        <v>78225962</v>
      </c>
      <c r="T46" s="139">
        <v>78225962</v>
      </c>
      <c r="U46" s="139">
        <v>78225962</v>
      </c>
      <c r="V46" s="139">
        <v>4578225962</v>
      </c>
      <c r="W46" s="139">
        <v>4578225962</v>
      </c>
      <c r="X46" s="139">
        <v>4578225962</v>
      </c>
      <c r="Y46" s="139">
        <v>4578225962</v>
      </c>
      <c r="Z46" s="139">
        <v>4578225962</v>
      </c>
      <c r="AA46" s="139">
        <v>4546891500</v>
      </c>
      <c r="AB46" s="225">
        <v>4546891500</v>
      </c>
    </row>
    <row r="47" spans="1:28">
      <c r="A47" s="160" t="s">
        <v>81</v>
      </c>
      <c r="B47" s="139">
        <v>67089305</v>
      </c>
      <c r="C47" s="139">
        <v>67342244</v>
      </c>
      <c r="D47" s="139">
        <v>67342244</v>
      </c>
      <c r="E47" s="139">
        <v>67342244</v>
      </c>
      <c r="F47" s="139">
        <v>67342244</v>
      </c>
      <c r="G47" s="139">
        <v>67343579</v>
      </c>
      <c r="H47" s="139">
        <v>67347526</v>
      </c>
      <c r="I47" s="139">
        <v>67347526</v>
      </c>
      <c r="J47" s="139">
        <v>73000859.333333328</v>
      </c>
      <c r="K47" s="139">
        <v>77947526</v>
      </c>
      <c r="L47" s="139">
        <v>77947526</v>
      </c>
      <c r="M47" s="139">
        <v>77963209</v>
      </c>
      <c r="N47" s="139">
        <v>77970193</v>
      </c>
      <c r="O47" s="139">
        <v>78123708</v>
      </c>
      <c r="P47" s="139">
        <v>78225962</v>
      </c>
      <c r="Q47" s="139">
        <v>78225962</v>
      </c>
      <c r="R47" s="139">
        <v>78225962</v>
      </c>
      <c r="S47" s="139">
        <v>78225962</v>
      </c>
      <c r="T47" s="139">
        <v>78225962</v>
      </c>
      <c r="U47" s="139">
        <v>78225962</v>
      </c>
      <c r="V47" s="139">
        <v>2650057661</v>
      </c>
      <c r="W47" s="139">
        <v>4578225962</v>
      </c>
      <c r="X47" s="139">
        <v>4578225962</v>
      </c>
      <c r="Y47" s="139">
        <v>4578225962</v>
      </c>
      <c r="Z47" s="139">
        <v>4578225962</v>
      </c>
      <c r="AA47" s="139">
        <v>4562930594.0879126</v>
      </c>
      <c r="AB47" s="139">
        <v>4546891500</v>
      </c>
    </row>
    <row r="48" spans="1:28">
      <c r="A48" s="160" t="s">
        <v>82</v>
      </c>
      <c r="B48" s="139">
        <v>67342244</v>
      </c>
      <c r="C48" s="139">
        <v>67443982.021978021</v>
      </c>
      <c r="D48" s="139">
        <v>67573698</v>
      </c>
      <c r="E48" s="139">
        <v>67574800.695652172</v>
      </c>
      <c r="F48" s="139">
        <v>67675146</v>
      </c>
      <c r="G48" s="139">
        <v>67675404</v>
      </c>
      <c r="H48" s="139">
        <v>67655970.260869563</v>
      </c>
      <c r="I48" s="139">
        <v>67655970.260869563</v>
      </c>
      <c r="J48" s="139">
        <v>73304595.333333328</v>
      </c>
      <c r="K48" s="139">
        <v>78251262</v>
      </c>
      <c r="L48" s="139">
        <v>78251262</v>
      </c>
      <c r="M48" s="139">
        <v>78251262</v>
      </c>
      <c r="N48" s="139">
        <v>78225862</v>
      </c>
      <c r="O48" s="139">
        <v>78222236</v>
      </c>
      <c r="P48" s="139">
        <v>78225962</v>
      </c>
      <c r="Q48" s="139">
        <v>78225962</v>
      </c>
      <c r="R48" s="139">
        <v>78225962</v>
      </c>
      <c r="S48" s="139">
        <v>78225962</v>
      </c>
      <c r="T48" s="139">
        <v>78225962</v>
      </c>
      <c r="U48" s="139">
        <v>78225962</v>
      </c>
      <c r="V48" s="139">
        <v>2650057661</v>
      </c>
      <c r="W48" s="139">
        <v>4578225962</v>
      </c>
      <c r="X48" s="139">
        <v>4578225962</v>
      </c>
      <c r="Y48" s="139">
        <v>4578225962</v>
      </c>
      <c r="Z48" s="139">
        <v>4578225962</v>
      </c>
      <c r="AA48" s="139">
        <v>4562930594.0879126</v>
      </c>
      <c r="AB48" s="139">
        <v>4561334268.956522</v>
      </c>
    </row>
    <row r="49" spans="1:28">
      <c r="A49" s="145"/>
      <c r="B49" s="139"/>
      <c r="C49" s="139"/>
      <c r="D49" s="139"/>
      <c r="E49" s="143"/>
      <c r="F49" s="139"/>
      <c r="G49" s="139"/>
      <c r="H49" s="139"/>
      <c r="I49" s="139"/>
      <c r="J49" s="139"/>
      <c r="K49" s="139"/>
      <c r="L49" s="139"/>
      <c r="M49" s="139"/>
      <c r="N49" s="139"/>
      <c r="O49" s="139"/>
      <c r="P49" s="139"/>
      <c r="Q49" s="139"/>
      <c r="R49" s="139"/>
    </row>
    <row r="50" spans="1:28">
      <c r="A50" s="294" t="s">
        <v>444</v>
      </c>
      <c r="B50" s="145"/>
      <c r="C50" s="145"/>
      <c r="D50" s="145"/>
      <c r="E50" s="145"/>
      <c r="F50" s="145"/>
      <c r="G50" s="145"/>
      <c r="H50" s="145"/>
      <c r="I50" s="145"/>
      <c r="J50" s="145"/>
      <c r="K50" s="145"/>
      <c r="L50" s="145"/>
      <c r="M50" s="145"/>
      <c r="N50" s="145"/>
      <c r="O50" s="145"/>
      <c r="P50" s="145"/>
      <c r="Q50" s="145"/>
      <c r="R50" s="145"/>
    </row>
    <row r="51" spans="1:28">
      <c r="A51" s="145"/>
      <c r="B51" s="145"/>
      <c r="C51" s="145"/>
      <c r="D51" s="145"/>
      <c r="E51" s="145"/>
      <c r="F51" s="145"/>
      <c r="G51" s="145"/>
      <c r="H51" s="145"/>
      <c r="I51" s="145"/>
      <c r="J51" s="145"/>
      <c r="K51" s="145"/>
      <c r="L51" s="145"/>
      <c r="M51" s="145"/>
      <c r="N51" s="145"/>
      <c r="O51" s="145"/>
      <c r="P51" s="145"/>
      <c r="Q51" s="145"/>
      <c r="R51" s="145"/>
    </row>
    <row r="52" spans="1:28" s="150" customFormat="1" ht="14.5">
      <c r="A52" s="149" t="s">
        <v>451</v>
      </c>
      <c r="B52" s="127"/>
      <c r="C52" s="127"/>
      <c r="D52" s="127"/>
      <c r="E52" s="127"/>
      <c r="F52" s="127"/>
      <c r="G52" s="127"/>
      <c r="H52" s="127"/>
      <c r="I52" s="127"/>
      <c r="J52" s="127"/>
      <c r="K52" s="127"/>
      <c r="L52" s="127"/>
      <c r="M52" s="127"/>
      <c r="N52" s="127"/>
      <c r="O52" s="127"/>
      <c r="P52" s="127"/>
      <c r="Q52" s="127"/>
      <c r="R52" s="127"/>
    </row>
    <row r="53" spans="1:28" s="150" customFormat="1" ht="13.5" thickBot="1">
      <c r="A53" s="151" t="s">
        <v>273</v>
      </c>
      <c r="B53" s="149"/>
      <c r="C53" s="151"/>
      <c r="D53" s="151"/>
      <c r="E53" s="151"/>
      <c r="F53" s="149"/>
      <c r="G53" s="151"/>
      <c r="H53" s="151"/>
      <c r="I53" s="149"/>
      <c r="J53" s="151"/>
      <c r="K53" s="149"/>
      <c r="L53" s="149"/>
      <c r="M53" s="151"/>
      <c r="N53" s="149"/>
      <c r="O53" s="149"/>
      <c r="P53" s="149"/>
      <c r="Q53" s="149"/>
      <c r="R53" s="149"/>
    </row>
    <row r="54" spans="1:28" s="150" customFormat="1" ht="14" thickTop="1" thickBot="1">
      <c r="A54" s="154" t="s">
        <v>229</v>
      </c>
      <c r="B54" s="276" t="s">
        <v>304</v>
      </c>
      <c r="C54" s="276" t="s">
        <v>323</v>
      </c>
      <c r="D54" s="276" t="s">
        <v>328</v>
      </c>
      <c r="E54" s="276" t="s">
        <v>344</v>
      </c>
      <c r="F54" s="276" t="s">
        <v>349</v>
      </c>
      <c r="G54" s="276" t="s">
        <v>376</v>
      </c>
      <c r="H54" s="276" t="s">
        <v>399</v>
      </c>
      <c r="I54" s="276" t="s">
        <v>401</v>
      </c>
      <c r="J54" s="276" t="s">
        <v>428</v>
      </c>
      <c r="K54" s="276" t="s">
        <v>431</v>
      </c>
      <c r="L54" s="276" t="s">
        <v>438</v>
      </c>
      <c r="M54" s="276" t="s">
        <v>440</v>
      </c>
      <c r="N54" s="276" t="s">
        <v>443</v>
      </c>
      <c r="O54" s="276" t="str">
        <f t="shared" ref="O54:U54" si="2">O3</f>
        <v>Q2 2022</v>
      </c>
      <c r="P54" s="276" t="str">
        <f t="shared" si="2"/>
        <v>Q3 2022</v>
      </c>
      <c r="Q54" s="276" t="str">
        <f t="shared" si="2"/>
        <v>Q4 2022</v>
      </c>
      <c r="R54" s="276" t="str">
        <f t="shared" si="2"/>
        <v>Q1 2023</v>
      </c>
      <c r="S54" s="276" t="str">
        <f t="shared" si="2"/>
        <v>Q2 2023</v>
      </c>
      <c r="T54" s="276" t="str">
        <f t="shared" si="2"/>
        <v>Q3 2023</v>
      </c>
      <c r="U54" s="276" t="str">
        <f t="shared" si="2"/>
        <v>Q4 2023</v>
      </c>
      <c r="V54" s="276" t="str">
        <f t="shared" ref="V54:W54" si="3">V3</f>
        <v>Q1 2024</v>
      </c>
      <c r="W54" s="276" t="str">
        <f t="shared" si="3"/>
        <v>Q2 2024</v>
      </c>
      <c r="X54" s="276" t="str">
        <f t="shared" ref="X54:AB54" si="4">X3</f>
        <v>Q3 2024</v>
      </c>
      <c r="Y54" s="276" t="str">
        <f t="shared" si="4"/>
        <v>Q4 2024</v>
      </c>
      <c r="Z54" s="276" t="str">
        <f t="shared" si="4"/>
        <v>Q1 2025</v>
      </c>
      <c r="AA54" s="276" t="str">
        <f t="shared" si="4"/>
        <v>Q2 2025</v>
      </c>
      <c r="AB54" s="276" t="str">
        <f t="shared" si="4"/>
        <v>Q3 2025</v>
      </c>
    </row>
    <row r="55" spans="1:28" s="150" customFormat="1" ht="13.5" thickTop="1">
      <c r="A55" s="172" t="s">
        <v>3</v>
      </c>
      <c r="B55" s="156"/>
      <c r="C55" s="156"/>
      <c r="D55" s="156"/>
      <c r="E55" s="156"/>
      <c r="F55" s="156"/>
      <c r="G55" s="156"/>
      <c r="H55" s="156"/>
      <c r="I55" s="156"/>
      <c r="J55" s="156"/>
      <c r="K55" s="156"/>
      <c r="L55" s="156"/>
      <c r="M55" s="156"/>
      <c r="N55" s="156"/>
      <c r="O55" s="156"/>
      <c r="P55" s="156"/>
      <c r="Q55" s="156"/>
      <c r="R55" s="156"/>
    </row>
    <row r="56" spans="1:28">
      <c r="A56" s="160" t="s">
        <v>4</v>
      </c>
      <c r="B56" s="139">
        <f>+B5</f>
        <v>3430</v>
      </c>
      <c r="C56" s="139">
        <f t="shared" ref="C56:E57" si="5">+B56+C5</f>
        <v>6995.6</v>
      </c>
      <c r="D56" s="139">
        <f t="shared" si="5"/>
        <v>10378.200000000001</v>
      </c>
      <c r="E56" s="139">
        <f t="shared" si="5"/>
        <v>14203.6</v>
      </c>
      <c r="F56" s="139">
        <f>+F5</f>
        <v>3370.2</v>
      </c>
      <c r="G56" s="139">
        <f>+F56+G5</f>
        <v>5994.2</v>
      </c>
      <c r="H56" s="139">
        <f>+G56+H5</f>
        <v>8822.2000000000007</v>
      </c>
      <c r="I56" s="139">
        <v>12003</v>
      </c>
      <c r="J56" s="139">
        <v>2982</v>
      </c>
      <c r="K56" s="139">
        <v>6054</v>
      </c>
      <c r="L56" s="139">
        <v>9108</v>
      </c>
      <c r="M56" s="139">
        <v>12661</v>
      </c>
      <c r="N56" s="139">
        <v>3324</v>
      </c>
      <c r="O56" s="139">
        <v>7049</v>
      </c>
      <c r="P56" s="139">
        <v>11021</v>
      </c>
      <c r="Q56" s="139">
        <v>15691</v>
      </c>
      <c r="R56" s="139">
        <v>4537</v>
      </c>
      <c r="S56" s="139">
        <v>9128</v>
      </c>
      <c r="T56" s="139">
        <v>13664</v>
      </c>
      <c r="U56" s="139">
        <v>18567</v>
      </c>
      <c r="V56" s="139">
        <v>4757</v>
      </c>
      <c r="W56" s="139">
        <v>9241</v>
      </c>
      <c r="X56" s="139">
        <v>13653</v>
      </c>
      <c r="Y56" s="139">
        <v>18490</v>
      </c>
      <c r="Z56" s="139">
        <v>4374</v>
      </c>
      <c r="AA56" s="139">
        <v>8687</v>
      </c>
      <c r="AB56" s="139">
        <v>12705</v>
      </c>
    </row>
    <row r="57" spans="1:28">
      <c r="A57" s="160" t="s">
        <v>11</v>
      </c>
      <c r="B57" s="139">
        <f>+B6</f>
        <v>-2443.1999999999998</v>
      </c>
      <c r="C57" s="139">
        <f t="shared" si="5"/>
        <v>-4786.2999999999993</v>
      </c>
      <c r="D57" s="139">
        <f t="shared" si="5"/>
        <v>-7179.7999999999993</v>
      </c>
      <c r="E57" s="139">
        <f t="shared" si="5"/>
        <v>-9891.4</v>
      </c>
      <c r="F57" s="139">
        <f>+F6</f>
        <v>-2495.6</v>
      </c>
      <c r="G57" s="139">
        <f>+F57+G6</f>
        <v>-4398.6000000000004</v>
      </c>
      <c r="H57" s="139">
        <f>+G57+H6</f>
        <v>-6585.6</v>
      </c>
      <c r="I57" s="139">
        <f>+H57+I6</f>
        <v>-8814.6</v>
      </c>
      <c r="J57" s="139">
        <v>-2198</v>
      </c>
      <c r="K57" s="139">
        <v>-4418</v>
      </c>
      <c r="L57" s="139">
        <v>-6744</v>
      </c>
      <c r="M57" s="139">
        <v>-9462</v>
      </c>
      <c r="N57" s="139">
        <v>-2622</v>
      </c>
      <c r="O57" s="139">
        <v>-5403</v>
      </c>
      <c r="P57" s="139">
        <v>-8846</v>
      </c>
      <c r="Q57" s="139">
        <v>-13048</v>
      </c>
      <c r="R57" s="139">
        <v>-4129</v>
      </c>
      <c r="S57" s="139">
        <v>-8325</v>
      </c>
      <c r="T57" s="139">
        <v>-12664</v>
      </c>
      <c r="U57" s="139">
        <v>-17265</v>
      </c>
      <c r="V57" s="139">
        <v>-4460</v>
      </c>
      <c r="W57" s="139">
        <v>-8445</v>
      </c>
      <c r="X57" s="139">
        <v>-12403</v>
      </c>
      <c r="Y57" s="139">
        <v>-16459</v>
      </c>
      <c r="Z57" s="139">
        <v>-3993</v>
      </c>
      <c r="AA57" s="139">
        <v>-7689</v>
      </c>
      <c r="AB57" s="139">
        <v>-11265</v>
      </c>
    </row>
    <row r="58" spans="1:28" s="150" customFormat="1">
      <c r="A58" s="172" t="s">
        <v>12</v>
      </c>
      <c r="B58" s="173">
        <f>SUM(B56:B57)</f>
        <v>986.80000000000018</v>
      </c>
      <c r="C58" s="173">
        <f t="shared" ref="C58:H58" si="6">SUM(C56:C57)</f>
        <v>2209.3000000000011</v>
      </c>
      <c r="D58" s="173">
        <f t="shared" si="6"/>
        <v>3198.4000000000015</v>
      </c>
      <c r="E58" s="173">
        <f t="shared" si="6"/>
        <v>4312.2000000000007</v>
      </c>
      <c r="F58" s="173">
        <f t="shared" si="6"/>
        <v>874.59999999999991</v>
      </c>
      <c r="G58" s="173">
        <f t="shared" si="6"/>
        <v>1595.5999999999995</v>
      </c>
      <c r="H58" s="173">
        <f t="shared" si="6"/>
        <v>2236.6000000000004</v>
      </c>
      <c r="I58" s="173">
        <v>3188</v>
      </c>
      <c r="J58" s="173">
        <v>784</v>
      </c>
      <c r="K58" s="173">
        <v>1635</v>
      </c>
      <c r="L58" s="173">
        <v>2364</v>
      </c>
      <c r="M58" s="173">
        <v>3199</v>
      </c>
      <c r="N58" s="173">
        <v>702</v>
      </c>
      <c r="O58" s="173">
        <v>1646</v>
      </c>
      <c r="P58" s="173">
        <v>2175</v>
      </c>
      <c r="Q58" s="173">
        <v>2643</v>
      </c>
      <c r="R58" s="173">
        <v>408</v>
      </c>
      <c r="S58" s="173">
        <v>803</v>
      </c>
      <c r="T58" s="173">
        <v>1000</v>
      </c>
      <c r="U58" s="173">
        <v>1302</v>
      </c>
      <c r="V58" s="173">
        <v>297</v>
      </c>
      <c r="W58" s="173">
        <v>796</v>
      </c>
      <c r="X58" s="173">
        <v>1250</v>
      </c>
      <c r="Y58" s="173">
        <v>2031</v>
      </c>
      <c r="Z58" s="173">
        <v>381</v>
      </c>
      <c r="AA58" s="173">
        <v>998</v>
      </c>
      <c r="AB58" s="173">
        <v>1440</v>
      </c>
    </row>
    <row r="59" spans="1:28">
      <c r="A59" s="160" t="s">
        <v>405</v>
      </c>
      <c r="B59" s="139">
        <f>+B8</f>
        <v>-248.7</v>
      </c>
      <c r="C59" s="139">
        <f t="shared" ref="C59:E63" si="7">+B59+C8</f>
        <v>-481.79999999999995</v>
      </c>
      <c r="D59" s="139">
        <f t="shared" si="7"/>
        <v>-733.5</v>
      </c>
      <c r="E59" s="139">
        <f t="shared" si="7"/>
        <v>-984.8</v>
      </c>
      <c r="F59" s="139">
        <f>+F8</f>
        <v>-235.1</v>
      </c>
      <c r="G59" s="139">
        <f t="shared" ref="G59:H63" si="8">+F59+G8</f>
        <v>-436.1</v>
      </c>
      <c r="H59" s="139">
        <f t="shared" si="8"/>
        <v>-608.1</v>
      </c>
      <c r="I59" s="139">
        <v>-821</v>
      </c>
      <c r="J59" s="139">
        <v>-228</v>
      </c>
      <c r="K59" s="139">
        <v>-463</v>
      </c>
      <c r="L59" s="139">
        <v>-723</v>
      </c>
      <c r="M59" s="139">
        <v>-1030</v>
      </c>
      <c r="N59" s="139">
        <v>-290</v>
      </c>
      <c r="O59" s="139">
        <v>-598</v>
      </c>
      <c r="P59" s="139">
        <v>-933</v>
      </c>
      <c r="Q59" s="139">
        <v>-1264</v>
      </c>
      <c r="R59" s="139">
        <v>-329</v>
      </c>
      <c r="S59" s="139">
        <v>-613</v>
      </c>
      <c r="T59" s="139">
        <v>-845</v>
      </c>
      <c r="U59" s="139">
        <v>-1094</v>
      </c>
      <c r="V59" s="139">
        <v>-232</v>
      </c>
      <c r="W59" s="139">
        <v>-461</v>
      </c>
      <c r="X59" s="139">
        <v>-699</v>
      </c>
      <c r="Y59" s="139">
        <v>-969</v>
      </c>
      <c r="Z59" s="139">
        <v>-266</v>
      </c>
      <c r="AA59" s="139">
        <v>-494</v>
      </c>
      <c r="AB59" s="139">
        <v>-715</v>
      </c>
    </row>
    <row r="60" spans="1:28">
      <c r="A60" s="160" t="s">
        <v>413</v>
      </c>
      <c r="B60" s="139">
        <f>+B9</f>
        <v>-479</v>
      </c>
      <c r="C60" s="139">
        <f t="shared" si="7"/>
        <v>-1056.4000000000001</v>
      </c>
      <c r="D60" s="139">
        <f t="shared" si="7"/>
        <v>-1533.4</v>
      </c>
      <c r="E60" s="139">
        <f t="shared" si="7"/>
        <v>-2008.5</v>
      </c>
      <c r="F60" s="139">
        <f>+F9</f>
        <v>-415.9</v>
      </c>
      <c r="G60" s="139">
        <f t="shared" si="8"/>
        <v>-822.9</v>
      </c>
      <c r="H60" s="139">
        <f t="shared" si="8"/>
        <v>-1150.9000000000001</v>
      </c>
      <c r="I60" s="139">
        <v>-1541</v>
      </c>
      <c r="J60" s="139">
        <v>-388</v>
      </c>
      <c r="K60" s="139">
        <v>-804</v>
      </c>
      <c r="L60" s="139">
        <v>-1206</v>
      </c>
      <c r="M60" s="139">
        <v>-1632</v>
      </c>
      <c r="N60" s="139">
        <v>-470</v>
      </c>
      <c r="O60" s="139">
        <v>-962</v>
      </c>
      <c r="P60" s="139">
        <v>-1390</v>
      </c>
      <c r="Q60" s="139">
        <v>-1899</v>
      </c>
      <c r="R60" s="139">
        <v>-418</v>
      </c>
      <c r="S60" s="139">
        <v>-820</v>
      </c>
      <c r="T60" s="139">
        <v>-1154</v>
      </c>
      <c r="U60" s="139">
        <v>-1545</v>
      </c>
      <c r="V60" s="139">
        <v>-373</v>
      </c>
      <c r="W60" s="139">
        <v>-716</v>
      </c>
      <c r="X60" s="139">
        <v>-1029</v>
      </c>
      <c r="Y60" s="139">
        <v>-1376</v>
      </c>
      <c r="Z60" s="139">
        <v>-325</v>
      </c>
      <c r="AA60" s="139">
        <v>-640</v>
      </c>
      <c r="AB60" s="139">
        <v>-928</v>
      </c>
    </row>
    <row r="61" spans="1:28">
      <c r="A61" s="160" t="s">
        <v>412</v>
      </c>
      <c r="B61" s="139">
        <f>+B10</f>
        <v>25</v>
      </c>
      <c r="C61" s="139">
        <f t="shared" si="7"/>
        <v>45.3</v>
      </c>
      <c r="D61" s="139">
        <f t="shared" si="7"/>
        <v>49.3</v>
      </c>
      <c r="E61" s="139">
        <f t="shared" si="7"/>
        <v>120.3</v>
      </c>
      <c r="F61" s="139">
        <f>+F10</f>
        <v>-4</v>
      </c>
      <c r="G61" s="139">
        <f t="shared" si="8"/>
        <v>40</v>
      </c>
      <c r="H61" s="139">
        <f t="shared" si="8"/>
        <v>75</v>
      </c>
      <c r="I61" s="139">
        <f>+H61+I10</f>
        <v>151</v>
      </c>
      <c r="J61" s="139">
        <v>-5</v>
      </c>
      <c r="K61" s="139">
        <v>38</v>
      </c>
      <c r="L61" s="139">
        <v>51</v>
      </c>
      <c r="M61" s="139">
        <v>70</v>
      </c>
      <c r="N61" s="139">
        <v>10</v>
      </c>
      <c r="O61" s="139">
        <v>-2</v>
      </c>
      <c r="P61" s="139">
        <v>60</v>
      </c>
      <c r="Q61" s="139">
        <v>148</v>
      </c>
      <c r="R61" s="139">
        <v>48</v>
      </c>
      <c r="S61" s="139">
        <v>65</v>
      </c>
      <c r="T61" s="139">
        <v>115</v>
      </c>
      <c r="U61" s="139">
        <v>222</v>
      </c>
      <c r="V61" s="139">
        <v>-9</v>
      </c>
      <c r="W61" s="139">
        <v>-6</v>
      </c>
      <c r="X61" s="139">
        <v>35</v>
      </c>
      <c r="Y61" s="139">
        <v>44</v>
      </c>
      <c r="Z61" s="139">
        <v>-17</v>
      </c>
      <c r="AA61" s="139">
        <v>-7</v>
      </c>
      <c r="AB61" s="139">
        <v>4</v>
      </c>
    </row>
    <row r="62" spans="1:28">
      <c r="A62" s="160" t="s">
        <v>13</v>
      </c>
      <c r="B62" s="139">
        <f>+B11</f>
        <v>0.3</v>
      </c>
      <c r="C62" s="139">
        <f>C11</f>
        <v>1.7</v>
      </c>
      <c r="D62" s="139">
        <f t="shared" si="7"/>
        <v>2.0999999999999996</v>
      </c>
      <c r="E62" s="139">
        <f t="shared" si="7"/>
        <v>4.4000000000000004</v>
      </c>
      <c r="F62" s="139">
        <f>+F11</f>
        <v>0.2</v>
      </c>
      <c r="G62" s="139">
        <f t="shared" si="8"/>
        <v>54.2</v>
      </c>
      <c r="H62" s="139">
        <f t="shared" si="8"/>
        <v>134.19999999999999</v>
      </c>
      <c r="I62" s="139">
        <v>100</v>
      </c>
      <c r="J62" s="139">
        <v>47</v>
      </c>
      <c r="K62" s="139">
        <v>57</v>
      </c>
      <c r="L62" s="139">
        <v>91</v>
      </c>
      <c r="M62" s="139">
        <v>40</v>
      </c>
      <c r="N62" s="139">
        <v>55</v>
      </c>
      <c r="O62" s="139">
        <v>128</v>
      </c>
      <c r="P62" s="139">
        <v>200</v>
      </c>
      <c r="Q62" s="139">
        <v>275</v>
      </c>
      <c r="R62" s="139">
        <v>10</v>
      </c>
      <c r="S62" s="139">
        <v>12</v>
      </c>
      <c r="T62" s="139">
        <v>48</v>
      </c>
      <c r="U62" s="139">
        <v>63</v>
      </c>
      <c r="V62" s="139">
        <v>32</v>
      </c>
      <c r="W62" s="139">
        <v>60</v>
      </c>
      <c r="X62" s="139">
        <v>113</v>
      </c>
      <c r="Y62" s="139">
        <v>151</v>
      </c>
      <c r="Z62" s="139">
        <v>34</v>
      </c>
      <c r="AA62" s="139">
        <v>80</v>
      </c>
      <c r="AB62" s="139">
        <v>128</v>
      </c>
    </row>
    <row r="63" spans="1:28">
      <c r="A63" s="160" t="s">
        <v>14</v>
      </c>
      <c r="B63" s="139">
        <f>+B12</f>
        <v>-56.2</v>
      </c>
      <c r="C63" s="139">
        <f t="shared" si="7"/>
        <v>-56.2</v>
      </c>
      <c r="D63" s="139">
        <f t="shared" si="7"/>
        <v>-56.2</v>
      </c>
      <c r="E63" s="139">
        <f t="shared" si="7"/>
        <v>-755.30000000000007</v>
      </c>
      <c r="F63" s="139">
        <f>+F12</f>
        <v>0</v>
      </c>
      <c r="G63" s="139">
        <f t="shared" si="8"/>
        <v>2383</v>
      </c>
      <c r="H63" s="139">
        <f>+G63</f>
        <v>2383</v>
      </c>
      <c r="I63" s="139">
        <v>2109</v>
      </c>
      <c r="J63" s="225" t="s">
        <v>290</v>
      </c>
      <c r="K63" s="139">
        <v>-74</v>
      </c>
      <c r="L63" s="139">
        <v>-74</v>
      </c>
      <c r="M63" s="139">
        <v>-74</v>
      </c>
      <c r="N63" s="139">
        <v>595</v>
      </c>
      <c r="O63" s="139">
        <v>595</v>
      </c>
      <c r="P63" s="139">
        <v>595</v>
      </c>
      <c r="Q63" s="139">
        <v>510</v>
      </c>
      <c r="R63" s="139">
        <v>-44</v>
      </c>
      <c r="S63" s="139">
        <v>-6323</v>
      </c>
      <c r="T63" s="139">
        <v>-6577</v>
      </c>
      <c r="U63" s="139">
        <v>-9224</v>
      </c>
      <c r="V63" s="139">
        <v>-188</v>
      </c>
      <c r="W63" s="139">
        <v>-140</v>
      </c>
      <c r="X63" s="139">
        <v>-135</v>
      </c>
      <c r="Y63" s="139">
        <v>-439</v>
      </c>
      <c r="Z63" s="139">
        <v>231</v>
      </c>
      <c r="AA63" s="139">
        <v>189</v>
      </c>
      <c r="AB63" s="139">
        <v>222</v>
      </c>
    </row>
    <row r="64" spans="1:28" s="150" customFormat="1">
      <c r="A64" s="172" t="s">
        <v>6</v>
      </c>
      <c r="B64" s="173">
        <v>228.1</v>
      </c>
      <c r="C64" s="173">
        <v>662.00000000000011</v>
      </c>
      <c r="D64" s="173">
        <v>927.00000000000045</v>
      </c>
      <c r="E64" s="173">
        <v>689.80000000000052</v>
      </c>
      <c r="F64" s="173">
        <v>219.09999999999988</v>
      </c>
      <c r="G64" s="173">
        <v>2813</v>
      </c>
      <c r="H64" s="173">
        <v>3069</v>
      </c>
      <c r="I64" s="173">
        <f>+H64+I13</f>
        <v>3186</v>
      </c>
      <c r="J64" s="173">
        <v>210</v>
      </c>
      <c r="K64" s="173">
        <v>390</v>
      </c>
      <c r="L64" s="173">
        <v>503</v>
      </c>
      <c r="M64" s="173">
        <v>573</v>
      </c>
      <c r="N64" s="173">
        <v>602</v>
      </c>
      <c r="O64" s="173">
        <v>807</v>
      </c>
      <c r="P64" s="173">
        <v>707</v>
      </c>
      <c r="Q64" s="173">
        <v>413</v>
      </c>
      <c r="R64" s="173">
        <v>-325</v>
      </c>
      <c r="S64" s="173">
        <v>-6875</v>
      </c>
      <c r="T64" s="173">
        <v>-7413</v>
      </c>
      <c r="U64" s="173">
        <v>-10276</v>
      </c>
      <c r="V64" s="173">
        <v>-473</v>
      </c>
      <c r="W64" s="173">
        <v>-467</v>
      </c>
      <c r="X64" s="173">
        <v>-465</v>
      </c>
      <c r="Y64" s="173">
        <v>-558</v>
      </c>
      <c r="Z64" s="173">
        <v>38</v>
      </c>
      <c r="AA64" s="173">
        <v>126</v>
      </c>
      <c r="AB64" s="173">
        <v>151</v>
      </c>
    </row>
    <row r="65" spans="1:28" s="255" customFormat="1" hidden="1">
      <c r="A65" s="253" t="s">
        <v>182</v>
      </c>
      <c r="B65" s="254">
        <v>3.3</v>
      </c>
      <c r="C65" s="254">
        <v>6</v>
      </c>
      <c r="D65" s="254">
        <v>8.1999999999999993</v>
      </c>
      <c r="E65" s="254">
        <v>10.5</v>
      </c>
      <c r="F65" s="254">
        <v>1.4</v>
      </c>
      <c r="G65" s="254">
        <v>2.4</v>
      </c>
      <c r="H65" s="254">
        <v>3</v>
      </c>
      <c r="I65" s="254">
        <f>+H65+I14</f>
        <v>3</v>
      </c>
      <c r="J65" s="254">
        <v>0</v>
      </c>
      <c r="K65" s="254">
        <v>2</v>
      </c>
      <c r="L65" s="254">
        <v>4</v>
      </c>
      <c r="M65" s="254">
        <v>5</v>
      </c>
      <c r="N65" s="254"/>
      <c r="O65" s="254"/>
      <c r="P65" s="254"/>
      <c r="Q65" s="254"/>
      <c r="R65" s="254"/>
      <c r="S65" s="254">
        <v>25</v>
      </c>
      <c r="T65" s="254">
        <v>39</v>
      </c>
      <c r="U65" s="254"/>
      <c r="V65" s="254"/>
      <c r="W65" s="254"/>
      <c r="X65" s="254"/>
      <c r="Y65" s="254"/>
      <c r="Z65" s="254"/>
      <c r="AA65" s="254"/>
      <c r="AB65" s="254">
        <v>-393</v>
      </c>
    </row>
    <row r="66" spans="1:28" s="255" customFormat="1" hidden="1">
      <c r="A66" s="253" t="s">
        <v>321</v>
      </c>
      <c r="B66" s="254">
        <v>-1.7</v>
      </c>
      <c r="C66" s="254">
        <v>-9.4</v>
      </c>
      <c r="D66" s="254">
        <v>-19.5</v>
      </c>
      <c r="E66" s="254">
        <v>-29.6</v>
      </c>
      <c r="F66" s="254">
        <v>-10.7</v>
      </c>
      <c r="G66" s="254">
        <v>-25</v>
      </c>
      <c r="H66" s="254">
        <v>-46</v>
      </c>
      <c r="I66" s="254">
        <f>+H66+I15</f>
        <v>-60</v>
      </c>
      <c r="J66" s="254">
        <v>-14</v>
      </c>
      <c r="K66" s="254">
        <v>-27</v>
      </c>
      <c r="L66" s="254">
        <v>-41</v>
      </c>
      <c r="M66" s="254">
        <v>-55</v>
      </c>
      <c r="N66" s="254"/>
      <c r="O66" s="254"/>
      <c r="P66" s="254"/>
      <c r="Q66" s="254"/>
      <c r="R66" s="254"/>
      <c r="S66" s="254">
        <v>-97</v>
      </c>
      <c r="T66" s="254">
        <v>-184</v>
      </c>
      <c r="U66" s="254"/>
      <c r="V66" s="254"/>
      <c r="W66" s="254"/>
      <c r="X66" s="254"/>
      <c r="Y66" s="254"/>
      <c r="Z66" s="254"/>
      <c r="AA66" s="254"/>
      <c r="AB66" s="254">
        <v>-242</v>
      </c>
    </row>
    <row r="67" spans="1:28">
      <c r="A67" s="160" t="s">
        <v>467</v>
      </c>
      <c r="B67" s="139">
        <f>+B66+B65</f>
        <v>1.5999999999999999</v>
      </c>
      <c r="C67" s="139">
        <f t="shared" ref="C67:H67" si="9">+C66+C65</f>
        <v>-3.4000000000000004</v>
      </c>
      <c r="D67" s="139">
        <f t="shared" si="9"/>
        <v>-11.3</v>
      </c>
      <c r="E67" s="139">
        <f t="shared" si="9"/>
        <v>-19.100000000000001</v>
      </c>
      <c r="F67" s="139">
        <f t="shared" si="9"/>
        <v>-9.2999999999999989</v>
      </c>
      <c r="G67" s="139">
        <f t="shared" si="9"/>
        <v>-22.6</v>
      </c>
      <c r="H67" s="139">
        <f t="shared" si="9"/>
        <v>-43</v>
      </c>
      <c r="I67" s="139">
        <f>+I66+I65</f>
        <v>-57</v>
      </c>
      <c r="J67" s="139">
        <f>+J66+J65-15</f>
        <v>-29</v>
      </c>
      <c r="K67" s="139">
        <f>+K66+K65-27</f>
        <v>-52</v>
      </c>
      <c r="L67" s="139">
        <f>+L66+L65-35</f>
        <v>-72</v>
      </c>
      <c r="M67" s="139">
        <f>+M66+M65-43+1</f>
        <v>-92</v>
      </c>
      <c r="N67" s="139">
        <f>-13-8</f>
        <v>-21</v>
      </c>
      <c r="O67" s="139">
        <f>-27-16</f>
        <v>-43</v>
      </c>
      <c r="P67" s="139">
        <f>-42-24</f>
        <v>-66</v>
      </c>
      <c r="Q67" s="139">
        <f>23-118+1</f>
        <v>-94</v>
      </c>
      <c r="R67" s="139">
        <v>-39</v>
      </c>
      <c r="S67" s="139">
        <v>-87</v>
      </c>
      <c r="T67" s="139">
        <v>-147</v>
      </c>
      <c r="U67" s="139">
        <f>66-302</f>
        <v>-236</v>
      </c>
      <c r="V67" s="139">
        <f>-91+7</f>
        <v>-84</v>
      </c>
      <c r="W67" s="139">
        <f>29-179</f>
        <v>-150</v>
      </c>
      <c r="X67" s="139">
        <v>-233</v>
      </c>
      <c r="Y67" s="139">
        <v>-301</v>
      </c>
      <c r="Z67" s="326">
        <v>-80</v>
      </c>
      <c r="AA67" s="326">
        <v>-155</v>
      </c>
      <c r="AB67" s="326">
        <v>-246</v>
      </c>
    </row>
    <row r="68" spans="1:28">
      <c r="A68" s="160" t="s">
        <v>316</v>
      </c>
      <c r="B68" s="139">
        <v>-4.5999999999999996</v>
      </c>
      <c r="C68" s="139">
        <v>-7.6</v>
      </c>
      <c r="D68" s="139">
        <v>-11.2</v>
      </c>
      <c r="E68" s="139">
        <v>-14.8</v>
      </c>
      <c r="F68" s="139">
        <v>-3.4</v>
      </c>
      <c r="G68" s="139">
        <v>-7</v>
      </c>
      <c r="H68" s="139">
        <v>-10</v>
      </c>
      <c r="I68" s="139">
        <f>+H68+I17</f>
        <v>-13</v>
      </c>
      <c r="J68" s="139">
        <v>-3</v>
      </c>
      <c r="K68" s="139">
        <v>-6</v>
      </c>
      <c r="L68" s="139">
        <v>-9</v>
      </c>
      <c r="M68" s="139">
        <v>-12</v>
      </c>
      <c r="N68" s="139">
        <v>-3</v>
      </c>
      <c r="O68" s="139">
        <v>-6</v>
      </c>
      <c r="P68" s="139">
        <v>-8</v>
      </c>
      <c r="Q68" s="139">
        <v>-11</v>
      </c>
      <c r="R68" s="139">
        <v>-3</v>
      </c>
      <c r="S68" s="139">
        <v>-6</v>
      </c>
      <c r="T68" s="139">
        <v>-8</v>
      </c>
      <c r="U68" s="139">
        <v>-12</v>
      </c>
      <c r="V68" s="139">
        <v>-7</v>
      </c>
      <c r="W68" s="139">
        <v>-13</v>
      </c>
      <c r="X68" s="139">
        <v>-20</v>
      </c>
      <c r="Y68" s="139">
        <v>-26</v>
      </c>
      <c r="Z68" s="326">
        <v>-6</v>
      </c>
      <c r="AA68" s="326">
        <v>-13</v>
      </c>
      <c r="AB68" s="122">
        <v>-19</v>
      </c>
    </row>
    <row r="69" spans="1:28">
      <c r="A69" s="160" t="s">
        <v>16</v>
      </c>
      <c r="B69" s="139">
        <v>4.8</v>
      </c>
      <c r="C69" s="139">
        <v>1.4</v>
      </c>
      <c r="D69" s="139">
        <v>6.3000000000000007</v>
      </c>
      <c r="E69" s="139">
        <v>4.0000000000000009</v>
      </c>
      <c r="F69" s="139">
        <v>-2.1</v>
      </c>
      <c r="G69" s="139">
        <v>-14.1</v>
      </c>
      <c r="H69" s="139">
        <v>-16</v>
      </c>
      <c r="I69" s="139">
        <f>+H69+I18</f>
        <v>-30</v>
      </c>
      <c r="J69" s="139">
        <f>-7+15</f>
        <v>8</v>
      </c>
      <c r="K69" s="139">
        <f>-36+27</f>
        <v>-9</v>
      </c>
      <c r="L69" s="139">
        <f>-29+35</f>
        <v>6</v>
      </c>
      <c r="M69" s="139">
        <f>-35+43-1</f>
        <v>7</v>
      </c>
      <c r="N69" s="139">
        <f>-2+8</f>
        <v>6</v>
      </c>
      <c r="O69" s="139">
        <f>-4+16</f>
        <v>12</v>
      </c>
      <c r="P69" s="139">
        <f>-16+24</f>
        <v>8</v>
      </c>
      <c r="Q69" s="139">
        <v>17</v>
      </c>
      <c r="R69" s="139">
        <v>5</v>
      </c>
      <c r="S69" s="139">
        <v>20</v>
      </c>
      <c r="T69" s="139">
        <v>11</v>
      </c>
      <c r="U69" s="139">
        <v>1</v>
      </c>
      <c r="V69" s="139">
        <v>1181</v>
      </c>
      <c r="W69" s="139">
        <v>1150</v>
      </c>
      <c r="X69" s="139">
        <v>1117</v>
      </c>
      <c r="Y69" s="139">
        <v>1093</v>
      </c>
      <c r="Z69" s="326">
        <v>-51</v>
      </c>
      <c r="AA69" s="326">
        <v>-83</v>
      </c>
      <c r="AB69" s="326">
        <v>-128</v>
      </c>
    </row>
    <row r="70" spans="1:28" s="150" customFormat="1">
      <c r="A70" s="172" t="s">
        <v>17</v>
      </c>
      <c r="B70" s="173">
        <v>229.90000000000003</v>
      </c>
      <c r="C70" s="173">
        <v>652.40000000000009</v>
      </c>
      <c r="D70" s="173">
        <v>910.80000000000041</v>
      </c>
      <c r="E70" s="173">
        <v>659.90000000000055</v>
      </c>
      <c r="F70" s="173">
        <v>204.2999999999999</v>
      </c>
      <c r="G70" s="173">
        <v>2769</v>
      </c>
      <c r="H70" s="173">
        <v>3000</v>
      </c>
      <c r="I70" s="173">
        <v>3087</v>
      </c>
      <c r="J70" s="173">
        <v>187</v>
      </c>
      <c r="K70" s="173">
        <v>322</v>
      </c>
      <c r="L70" s="173">
        <v>428</v>
      </c>
      <c r="M70" s="173">
        <v>476</v>
      </c>
      <c r="N70" s="173">
        <v>583</v>
      </c>
      <c r="O70" s="173">
        <v>770</v>
      </c>
      <c r="P70" s="173">
        <f>SUM(P64:P69)</f>
        <v>641</v>
      </c>
      <c r="Q70" s="173">
        <v>325</v>
      </c>
      <c r="R70" s="173">
        <v>-362</v>
      </c>
      <c r="S70" s="173">
        <v>-6948</v>
      </c>
      <c r="T70" s="173">
        <v>-7557</v>
      </c>
      <c r="U70" s="173">
        <v>-10523</v>
      </c>
      <c r="V70" s="173">
        <v>617</v>
      </c>
      <c r="W70" s="173">
        <v>520</v>
      </c>
      <c r="X70" s="173">
        <v>400</v>
      </c>
      <c r="Y70" s="173">
        <v>208</v>
      </c>
      <c r="Z70" s="173">
        <v>-99</v>
      </c>
      <c r="AA70" s="173">
        <v>-125</v>
      </c>
      <c r="AB70" s="173">
        <v>-242</v>
      </c>
    </row>
    <row r="71" spans="1:28">
      <c r="A71" s="160" t="s">
        <v>18</v>
      </c>
      <c r="B71" s="139">
        <v>-57.5</v>
      </c>
      <c r="C71" s="139">
        <v>-148.6</v>
      </c>
      <c r="D71" s="139">
        <v>-203.4</v>
      </c>
      <c r="E71" s="139">
        <v>-122.4</v>
      </c>
      <c r="F71" s="139">
        <v>-48.7</v>
      </c>
      <c r="G71" s="139">
        <v>-96</v>
      </c>
      <c r="H71" s="139">
        <v>-128</v>
      </c>
      <c r="I71" s="139">
        <f>+H71+I20</f>
        <v>-218</v>
      </c>
      <c r="J71" s="139">
        <v>-32</v>
      </c>
      <c r="K71" s="139">
        <v>-80</v>
      </c>
      <c r="L71" s="139">
        <v>-95</v>
      </c>
      <c r="M71" s="139">
        <v>-111</v>
      </c>
      <c r="N71" s="139">
        <v>-100</v>
      </c>
      <c r="O71" s="139">
        <v>-111</v>
      </c>
      <c r="P71" s="139">
        <v>-68</v>
      </c>
      <c r="Q71" s="139">
        <v>-2</v>
      </c>
      <c r="R71" s="139">
        <v>74</v>
      </c>
      <c r="S71" s="139">
        <v>774</v>
      </c>
      <c r="T71" s="139">
        <v>690</v>
      </c>
      <c r="U71" s="139">
        <v>776</v>
      </c>
      <c r="V71" s="139">
        <v>-12</v>
      </c>
      <c r="W71" s="139">
        <v>-35</v>
      </c>
      <c r="X71" s="139">
        <v>-64</v>
      </c>
      <c r="Y71" s="139">
        <v>-102</v>
      </c>
      <c r="Z71" s="139">
        <v>-26</v>
      </c>
      <c r="AA71" s="139">
        <v>-49</v>
      </c>
      <c r="AB71" s="139">
        <v>-74</v>
      </c>
    </row>
    <row r="72" spans="1:28" s="150" customFormat="1">
      <c r="A72" s="172" t="s">
        <v>354</v>
      </c>
      <c r="B72" s="173">
        <v>172.40000000000003</v>
      </c>
      <c r="C72" s="173">
        <v>503.80000000000007</v>
      </c>
      <c r="D72" s="173">
        <v>707.40000000000043</v>
      </c>
      <c r="E72" s="173">
        <v>537.50000000000057</v>
      </c>
      <c r="F72" s="173">
        <v>155.59999999999991</v>
      </c>
      <c r="G72" s="173">
        <v>2673</v>
      </c>
      <c r="H72" s="173">
        <v>2873</v>
      </c>
      <c r="I72" s="173">
        <f>+H72+I21</f>
        <v>2869</v>
      </c>
      <c r="J72" s="173">
        <v>155</v>
      </c>
      <c r="K72" s="173">
        <v>242</v>
      </c>
      <c r="L72" s="173">
        <v>333</v>
      </c>
      <c r="M72" s="173">
        <v>365</v>
      </c>
      <c r="N72" s="173">
        <v>483</v>
      </c>
      <c r="O72" s="173">
        <v>659</v>
      </c>
      <c r="P72" s="173">
        <v>573</v>
      </c>
      <c r="Q72" s="173">
        <v>323</v>
      </c>
      <c r="R72" s="173">
        <v>-288</v>
      </c>
      <c r="S72" s="173">
        <v>-6174</v>
      </c>
      <c r="T72" s="173">
        <v>-6867</v>
      </c>
      <c r="U72" s="173">
        <v>-9747</v>
      </c>
      <c r="V72" s="173">
        <v>605</v>
      </c>
      <c r="W72" s="173">
        <v>485</v>
      </c>
      <c r="X72" s="173">
        <v>336</v>
      </c>
      <c r="Y72" s="173">
        <v>106</v>
      </c>
      <c r="Z72" s="173">
        <v>-125</v>
      </c>
      <c r="AA72" s="173">
        <v>-174</v>
      </c>
      <c r="AB72" s="173">
        <v>-316</v>
      </c>
    </row>
    <row r="73" spans="1:28" s="123" customFormat="1">
      <c r="A73" s="160" t="s">
        <v>355</v>
      </c>
      <c r="B73" s="139">
        <v>-5.8</v>
      </c>
      <c r="C73" s="139">
        <v>11.3</v>
      </c>
      <c r="D73" s="139">
        <v>40.900000000000006</v>
      </c>
      <c r="E73" s="139">
        <v>52.000000000000007</v>
      </c>
      <c r="F73" s="139">
        <v>0.9</v>
      </c>
      <c r="G73" s="139">
        <v>-2.1</v>
      </c>
      <c r="H73" s="139">
        <v>-14</v>
      </c>
      <c r="I73" s="139">
        <f>+H73+I22</f>
        <v>-643</v>
      </c>
      <c r="J73" s="139">
        <v>-10</v>
      </c>
      <c r="K73" s="139">
        <v>-4</v>
      </c>
      <c r="L73" s="139">
        <v>-40</v>
      </c>
      <c r="M73" s="139">
        <v>-40</v>
      </c>
      <c r="N73" s="225" t="s">
        <v>290</v>
      </c>
      <c r="O73" s="225" t="s">
        <v>290</v>
      </c>
      <c r="P73" s="225" t="s">
        <v>290</v>
      </c>
      <c r="Q73" s="225" t="s">
        <v>290</v>
      </c>
      <c r="R73" s="225" t="s">
        <v>290</v>
      </c>
      <c r="S73" s="225" t="s">
        <v>290</v>
      </c>
      <c r="T73" s="225" t="s">
        <v>290</v>
      </c>
      <c r="U73" s="225" t="s">
        <v>290</v>
      </c>
      <c r="V73" s="225" t="s">
        <v>290</v>
      </c>
      <c r="W73" s="225" t="s">
        <v>290</v>
      </c>
      <c r="X73" s="225" t="s">
        <v>290</v>
      </c>
      <c r="Y73" s="225" t="s">
        <v>290</v>
      </c>
      <c r="Z73" s="225" t="s">
        <v>290</v>
      </c>
      <c r="AA73" s="225" t="s">
        <v>290</v>
      </c>
      <c r="AB73" s="225" t="s">
        <v>290</v>
      </c>
    </row>
    <row r="74" spans="1:28" s="150" customFormat="1">
      <c r="A74" s="172" t="s">
        <v>363</v>
      </c>
      <c r="B74" s="173">
        <v>166.60000000000002</v>
      </c>
      <c r="C74" s="173">
        <v>515.1</v>
      </c>
      <c r="D74" s="173">
        <v>748.30000000000041</v>
      </c>
      <c r="E74" s="173">
        <v>589.50000000000057</v>
      </c>
      <c r="F74" s="173">
        <v>156.49999999999991</v>
      </c>
      <c r="G74" s="173">
        <v>2671</v>
      </c>
      <c r="H74" s="173">
        <v>2859</v>
      </c>
      <c r="I74" s="173">
        <f>+H74+I23</f>
        <v>2226</v>
      </c>
      <c r="J74" s="173">
        <v>145</v>
      </c>
      <c r="K74" s="173">
        <v>238</v>
      </c>
      <c r="L74" s="173">
        <v>293</v>
      </c>
      <c r="M74" s="173">
        <v>325</v>
      </c>
      <c r="N74" s="173">
        <v>483</v>
      </c>
      <c r="O74" s="173">
        <v>659</v>
      </c>
      <c r="P74" s="173">
        <v>573</v>
      </c>
      <c r="Q74" s="173">
        <v>323</v>
      </c>
      <c r="R74" s="173">
        <v>-288</v>
      </c>
      <c r="S74" s="173">
        <v>-6174</v>
      </c>
      <c r="T74" s="173">
        <v>-6867</v>
      </c>
      <c r="U74" s="173">
        <v>-9747</v>
      </c>
      <c r="V74" s="173">
        <v>605</v>
      </c>
      <c r="W74" s="173">
        <v>485</v>
      </c>
      <c r="X74" s="173">
        <v>336</v>
      </c>
      <c r="Y74" s="173">
        <v>106</v>
      </c>
      <c r="Z74" s="173">
        <v>-125</v>
      </c>
      <c r="AA74" s="173">
        <f>AA72</f>
        <v>-174</v>
      </c>
      <c r="AB74" s="173">
        <v>-316</v>
      </c>
    </row>
    <row r="75" spans="1:28">
      <c r="A75" s="163"/>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row>
    <row r="76" spans="1:28" s="150" customFormat="1">
      <c r="A76" s="172" t="s">
        <v>92</v>
      </c>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row>
    <row r="77" spans="1:28">
      <c r="A77" s="160" t="s">
        <v>93</v>
      </c>
      <c r="B77" s="139">
        <v>66</v>
      </c>
      <c r="C77" s="139">
        <v>79</v>
      </c>
      <c r="D77" s="139">
        <v>98</v>
      </c>
      <c r="E77" s="139">
        <v>52</v>
      </c>
      <c r="F77" s="139">
        <v>-16</v>
      </c>
      <c r="G77" s="139">
        <v>-95</v>
      </c>
      <c r="H77" s="139">
        <v>-95</v>
      </c>
      <c r="I77" s="139">
        <f>+H77+I26</f>
        <v>-161</v>
      </c>
      <c r="J77" s="139">
        <v>154</v>
      </c>
      <c r="K77" s="139">
        <v>91</v>
      </c>
      <c r="L77" s="139">
        <v>111</v>
      </c>
      <c r="M77" s="139">
        <v>140</v>
      </c>
      <c r="N77" s="139">
        <v>96</v>
      </c>
      <c r="O77" s="139">
        <v>57</v>
      </c>
      <c r="P77" s="139">
        <v>76</v>
      </c>
      <c r="Q77" s="139">
        <v>123</v>
      </c>
      <c r="R77" s="139">
        <v>-112</v>
      </c>
      <c r="S77" s="139">
        <v>-21</v>
      </c>
      <c r="T77" s="139">
        <v>-4</v>
      </c>
      <c r="U77" s="139">
        <v>-83</v>
      </c>
      <c r="V77" s="139">
        <v>15</v>
      </c>
      <c r="W77" s="139">
        <v>-14</v>
      </c>
      <c r="X77" s="139">
        <v>-79</v>
      </c>
      <c r="Y77" s="139">
        <v>-49</v>
      </c>
      <c r="Z77" s="139">
        <v>-65</v>
      </c>
      <c r="AA77" s="139">
        <v>-75</v>
      </c>
      <c r="AB77" s="139">
        <v>-78</v>
      </c>
    </row>
    <row r="78" spans="1:28">
      <c r="A78" s="160" t="s">
        <v>94</v>
      </c>
      <c r="B78" s="139">
        <v>48</v>
      </c>
      <c r="C78" s="139">
        <v>36</v>
      </c>
      <c r="D78" s="139">
        <v>99</v>
      </c>
      <c r="E78" s="139">
        <v>13</v>
      </c>
      <c r="F78" s="139">
        <v>50</v>
      </c>
      <c r="G78" s="139">
        <v>-75</v>
      </c>
      <c r="H78" s="139">
        <v>-138</v>
      </c>
      <c r="I78" s="139">
        <v>-311</v>
      </c>
      <c r="J78" s="139">
        <v>210</v>
      </c>
      <c r="K78" s="139">
        <v>178</v>
      </c>
      <c r="L78" s="139">
        <v>240</v>
      </c>
      <c r="M78" s="139">
        <v>289</v>
      </c>
      <c r="N78" s="139">
        <v>53</v>
      </c>
      <c r="O78" s="139">
        <v>187</v>
      </c>
      <c r="P78" s="139">
        <v>275</v>
      </c>
      <c r="Q78" s="139">
        <v>108</v>
      </c>
      <c r="R78" s="139">
        <v>-33</v>
      </c>
      <c r="S78" s="139">
        <v>36</v>
      </c>
      <c r="T78" s="139">
        <v>-25</v>
      </c>
      <c r="U78" s="139">
        <v>-174</v>
      </c>
      <c r="V78" s="139">
        <v>51</v>
      </c>
      <c r="W78" s="139">
        <v>37</v>
      </c>
      <c r="X78" s="139">
        <v>21</v>
      </c>
      <c r="Y78" s="139">
        <v>33</v>
      </c>
      <c r="Z78" s="139">
        <v>-9</v>
      </c>
      <c r="AA78" s="139">
        <v>5</v>
      </c>
      <c r="AB78" s="139">
        <v>-4</v>
      </c>
    </row>
    <row r="79" spans="1:28" s="150" customFormat="1">
      <c r="A79" s="172" t="s">
        <v>356</v>
      </c>
      <c r="B79" s="173">
        <v>114</v>
      </c>
      <c r="C79" s="173">
        <v>115</v>
      </c>
      <c r="D79" s="173">
        <v>196</v>
      </c>
      <c r="E79" s="173">
        <v>65</v>
      </c>
      <c r="F79" s="173">
        <v>34</v>
      </c>
      <c r="G79" s="173">
        <v>-172</v>
      </c>
      <c r="H79" s="173">
        <v>-233</v>
      </c>
      <c r="I79" s="173">
        <f>+H79+I28</f>
        <v>-472</v>
      </c>
      <c r="J79" s="173">
        <v>364</v>
      </c>
      <c r="K79" s="173">
        <v>269</v>
      </c>
      <c r="L79" s="173">
        <v>351</v>
      </c>
      <c r="M79" s="173">
        <v>429</v>
      </c>
      <c r="N79" s="173">
        <v>149</v>
      </c>
      <c r="O79" s="173">
        <v>244</v>
      </c>
      <c r="P79" s="173">
        <v>351</v>
      </c>
      <c r="Q79" s="173">
        <v>231</v>
      </c>
      <c r="R79" s="173">
        <v>-145</v>
      </c>
      <c r="S79" s="173">
        <v>15</v>
      </c>
      <c r="T79" s="173">
        <v>-29</v>
      </c>
      <c r="U79" s="173">
        <v>-257</v>
      </c>
      <c r="V79" s="173">
        <v>66</v>
      </c>
      <c r="W79" s="173">
        <v>23</v>
      </c>
      <c r="X79" s="173">
        <v>-58</v>
      </c>
      <c r="Y79" s="173">
        <v>-16</v>
      </c>
      <c r="Z79" s="173">
        <v>-74</v>
      </c>
      <c r="AA79" s="173">
        <v>-70</v>
      </c>
      <c r="AB79" s="173">
        <v>-82</v>
      </c>
    </row>
    <row r="80" spans="1:28" s="150" customFormat="1">
      <c r="A80" s="172" t="s">
        <v>357</v>
      </c>
      <c r="B80" s="173">
        <v>280</v>
      </c>
      <c r="C80" s="173">
        <v>630.1</v>
      </c>
      <c r="D80" s="173">
        <v>945</v>
      </c>
      <c r="E80" s="173">
        <v>654.50000000000057</v>
      </c>
      <c r="F80" s="173">
        <v>190.49999999999991</v>
      </c>
      <c r="G80" s="173">
        <v>2499</v>
      </c>
      <c r="H80" s="173">
        <v>2626</v>
      </c>
      <c r="I80" s="173">
        <v>1754</v>
      </c>
      <c r="J80" s="173">
        <v>509</v>
      </c>
      <c r="K80" s="173">
        <v>507</v>
      </c>
      <c r="L80" s="173">
        <v>644</v>
      </c>
      <c r="M80" s="173">
        <v>754</v>
      </c>
      <c r="N80" s="173">
        <v>632</v>
      </c>
      <c r="O80" s="173">
        <v>903</v>
      </c>
      <c r="P80" s="173">
        <v>924</v>
      </c>
      <c r="Q80" s="173">
        <v>554</v>
      </c>
      <c r="R80" s="173">
        <v>-433</v>
      </c>
      <c r="S80" s="173">
        <v>-6159</v>
      </c>
      <c r="T80" s="173">
        <v>-6896</v>
      </c>
      <c r="U80" s="173">
        <v>-10004</v>
      </c>
      <c r="V80" s="173">
        <v>671</v>
      </c>
      <c r="W80" s="173">
        <v>508</v>
      </c>
      <c r="X80" s="173">
        <v>278</v>
      </c>
      <c r="Y80" s="173">
        <v>90</v>
      </c>
      <c r="Z80" s="173">
        <v>-199</v>
      </c>
      <c r="AA80" s="173">
        <v>-244</v>
      </c>
      <c r="AB80" s="173">
        <v>-398</v>
      </c>
    </row>
    <row r="81" spans="1:28">
      <c r="A81" s="165"/>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row>
    <row r="82" spans="1:28" s="150" customFormat="1">
      <c r="A82" s="172" t="s">
        <v>296</v>
      </c>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row>
    <row r="83" spans="1:28">
      <c r="A83" s="160" t="s">
        <v>320</v>
      </c>
      <c r="B83" s="139">
        <v>167</v>
      </c>
      <c r="C83" s="139">
        <v>514</v>
      </c>
      <c r="D83" s="139">
        <v>748</v>
      </c>
      <c r="E83" s="139">
        <v>589</v>
      </c>
      <c r="F83" s="139">
        <v>159</v>
      </c>
      <c r="G83" s="139">
        <v>2677</v>
      </c>
      <c r="H83" s="139">
        <v>2867</v>
      </c>
      <c r="I83" s="139">
        <v>2236</v>
      </c>
      <c r="J83" s="139">
        <v>145</v>
      </c>
      <c r="K83" s="139">
        <v>238</v>
      </c>
      <c r="L83" s="139">
        <v>293</v>
      </c>
      <c r="M83" s="139">
        <v>325</v>
      </c>
      <c r="N83" s="139">
        <v>483</v>
      </c>
      <c r="O83" s="139">
        <v>659</v>
      </c>
      <c r="P83" s="139">
        <v>573</v>
      </c>
      <c r="Q83" s="139">
        <v>323</v>
      </c>
      <c r="R83" s="139">
        <v>-288</v>
      </c>
      <c r="S83" s="139">
        <v>-6174</v>
      </c>
      <c r="T83" s="139">
        <v>-6867</v>
      </c>
      <c r="U83" s="139">
        <v>-9747</v>
      </c>
      <c r="V83" s="139">
        <v>605</v>
      </c>
      <c r="W83" s="139">
        <v>485</v>
      </c>
      <c r="X83" s="139">
        <v>336</v>
      </c>
      <c r="Y83" s="139">
        <v>106</v>
      </c>
      <c r="Z83" s="139">
        <v>-125</v>
      </c>
      <c r="AA83" s="139">
        <v>-174</v>
      </c>
      <c r="AB83" s="139">
        <v>-316</v>
      </c>
    </row>
    <row r="84" spans="1:28">
      <c r="A84" s="160" t="s">
        <v>19</v>
      </c>
      <c r="B84" s="225" t="s">
        <v>290</v>
      </c>
      <c r="C84" s="139">
        <v>1</v>
      </c>
      <c r="D84" s="139">
        <v>1</v>
      </c>
      <c r="E84" s="139">
        <v>1</v>
      </c>
      <c r="F84" s="139">
        <v>-2</v>
      </c>
      <c r="G84" s="139">
        <v>-6</v>
      </c>
      <c r="H84" s="139">
        <v>-9</v>
      </c>
      <c r="I84" s="139">
        <v>-9</v>
      </c>
      <c r="J84" s="225" t="s">
        <v>290</v>
      </c>
      <c r="K84" s="225" t="s">
        <v>290</v>
      </c>
      <c r="L84" s="225" t="s">
        <v>290</v>
      </c>
      <c r="M84" s="225" t="s">
        <v>290</v>
      </c>
      <c r="N84" s="225" t="s">
        <v>290</v>
      </c>
      <c r="O84" s="225" t="s">
        <v>290</v>
      </c>
      <c r="P84" s="225" t="s">
        <v>290</v>
      </c>
      <c r="Q84" s="225" t="s">
        <v>290</v>
      </c>
      <c r="R84" s="225" t="s">
        <v>290</v>
      </c>
      <c r="S84" s="225" t="s">
        <v>290</v>
      </c>
      <c r="T84" s="225" t="s">
        <v>290</v>
      </c>
      <c r="U84" s="225" t="s">
        <v>290</v>
      </c>
      <c r="V84" s="225" t="s">
        <v>290</v>
      </c>
      <c r="W84" s="225" t="s">
        <v>290</v>
      </c>
      <c r="X84" s="225" t="s">
        <v>290</v>
      </c>
      <c r="Y84" s="225" t="s">
        <v>290</v>
      </c>
      <c r="Z84" s="225" t="s">
        <v>290</v>
      </c>
      <c r="AA84" s="225" t="s">
        <v>290</v>
      </c>
      <c r="AB84" s="225" t="s">
        <v>290</v>
      </c>
    </row>
    <row r="85" spans="1:28">
      <c r="A85" s="165"/>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row>
    <row r="86" spans="1:28" s="150" customFormat="1">
      <c r="A86" s="172" t="s">
        <v>188</v>
      </c>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row>
    <row r="87" spans="1:28">
      <c r="A87" s="160" t="s">
        <v>320</v>
      </c>
      <c r="B87" s="139">
        <v>280</v>
      </c>
      <c r="C87" s="139">
        <v>629</v>
      </c>
      <c r="D87" s="139">
        <v>944</v>
      </c>
      <c r="E87" s="139">
        <v>654</v>
      </c>
      <c r="F87" s="139">
        <v>193</v>
      </c>
      <c r="G87" s="139">
        <v>2505</v>
      </c>
      <c r="H87" s="139">
        <v>2634</v>
      </c>
      <c r="I87" s="139">
        <f>+H87+I36</f>
        <v>1763</v>
      </c>
      <c r="J87" s="139">
        <v>509</v>
      </c>
      <c r="K87" s="139">
        <v>507</v>
      </c>
      <c r="L87" s="139">
        <v>644</v>
      </c>
      <c r="M87" s="139">
        <v>754</v>
      </c>
      <c r="N87" s="139">
        <v>632</v>
      </c>
      <c r="O87" s="139">
        <v>903</v>
      </c>
      <c r="P87" s="139">
        <v>924</v>
      </c>
      <c r="Q87" s="139">
        <v>554</v>
      </c>
      <c r="R87" s="139">
        <v>-433</v>
      </c>
      <c r="S87" s="139">
        <v>-6159</v>
      </c>
      <c r="T87" s="139">
        <v>-6896</v>
      </c>
      <c r="U87" s="139">
        <v>-10004</v>
      </c>
      <c r="V87" s="139">
        <v>671</v>
      </c>
      <c r="W87" s="139">
        <v>508</v>
      </c>
      <c r="X87" s="139">
        <v>278</v>
      </c>
      <c r="Y87" s="139">
        <v>90</v>
      </c>
      <c r="Z87" s="139">
        <v>-199</v>
      </c>
      <c r="AA87" s="139">
        <v>-244</v>
      </c>
      <c r="AB87" s="139">
        <v>-398</v>
      </c>
    </row>
    <row r="88" spans="1:28">
      <c r="A88" s="160" t="s">
        <v>19</v>
      </c>
      <c r="B88" s="225" t="s">
        <v>290</v>
      </c>
      <c r="C88" s="139">
        <v>1</v>
      </c>
      <c r="D88" s="139">
        <v>1</v>
      </c>
      <c r="E88" s="139">
        <v>1</v>
      </c>
      <c r="F88" s="139">
        <v>-2</v>
      </c>
      <c r="G88" s="139">
        <v>-6</v>
      </c>
      <c r="H88" s="139">
        <v>-8</v>
      </c>
      <c r="I88" s="139">
        <f>+H88+I37</f>
        <v>-9</v>
      </c>
      <c r="J88" s="225" t="s">
        <v>290</v>
      </c>
      <c r="K88" s="225" t="s">
        <v>290</v>
      </c>
      <c r="L88" s="225" t="s">
        <v>290</v>
      </c>
      <c r="M88" s="225" t="s">
        <v>290</v>
      </c>
      <c r="N88" s="225" t="s">
        <v>290</v>
      </c>
      <c r="O88" s="225" t="s">
        <v>290</v>
      </c>
      <c r="P88" s="225" t="s">
        <v>290</v>
      </c>
      <c r="Q88" s="225" t="s">
        <v>290</v>
      </c>
      <c r="R88" s="225" t="s">
        <v>290</v>
      </c>
      <c r="S88" s="225" t="s">
        <v>290</v>
      </c>
      <c r="T88" s="225" t="s">
        <v>290</v>
      </c>
      <c r="U88" s="225" t="s">
        <v>290</v>
      </c>
      <c r="V88" s="225" t="s">
        <v>290</v>
      </c>
      <c r="W88" s="225" t="s">
        <v>290</v>
      </c>
      <c r="X88" s="225" t="s">
        <v>290</v>
      </c>
      <c r="Y88" s="225" t="s">
        <v>290</v>
      </c>
      <c r="Z88" s="225" t="s">
        <v>290</v>
      </c>
      <c r="AA88" s="225" t="s">
        <v>290</v>
      </c>
      <c r="AB88" s="225" t="s">
        <v>290</v>
      </c>
    </row>
    <row r="89" spans="1:28">
      <c r="A89" s="160"/>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row>
    <row r="90" spans="1:28" s="150" customFormat="1">
      <c r="A90" s="172" t="s">
        <v>187</v>
      </c>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row>
    <row r="91" spans="1:28">
      <c r="A91" s="160" t="s">
        <v>350</v>
      </c>
      <c r="B91" s="143">
        <v>2.569709136202857</v>
      </c>
      <c r="C91" s="143">
        <v>7.49</v>
      </c>
      <c r="D91" s="143">
        <v>10.517573855808756</v>
      </c>
      <c r="E91" s="143">
        <v>7.9890159866915367</v>
      </c>
      <c r="F91" s="143">
        <v>2.3105853140266595</v>
      </c>
      <c r="G91" s="143">
        <v>39.690585314026663</v>
      </c>
      <c r="H91" s="143">
        <v>42.66</v>
      </c>
      <c r="I91" s="143">
        <v>42.6</v>
      </c>
      <c r="J91" s="143">
        <v>2.13</v>
      </c>
      <c r="K91" s="143">
        <v>3.21</v>
      </c>
      <c r="L91" s="143">
        <v>4.37</v>
      </c>
      <c r="M91" s="143">
        <v>4.76</v>
      </c>
      <c r="N91" s="143">
        <v>6.2</v>
      </c>
      <c r="O91" s="143">
        <v>8.44</v>
      </c>
      <c r="P91" s="143">
        <v>7.33</v>
      </c>
      <c r="Q91" s="143">
        <v>4.13</v>
      </c>
      <c r="R91" s="143">
        <v>-3.68</v>
      </c>
      <c r="S91" s="143">
        <v>-78.930000000000007</v>
      </c>
      <c r="T91" s="143">
        <v>-87.778172673670667</v>
      </c>
      <c r="U91" s="143">
        <v>-124.61</v>
      </c>
      <c r="V91" s="143">
        <v>0.23</v>
      </c>
      <c r="W91" s="143">
        <v>0.13</v>
      </c>
      <c r="X91" s="143">
        <v>0.09</v>
      </c>
      <c r="Y91" s="143">
        <v>0.03</v>
      </c>
      <c r="Z91" s="143">
        <v>-0.03</v>
      </c>
      <c r="AA91" s="143">
        <v>-0.04</v>
      </c>
      <c r="AB91" s="143">
        <v>-6.934691306329864E-2</v>
      </c>
    </row>
    <row r="92" spans="1:28">
      <c r="A92" s="160" t="s">
        <v>351</v>
      </c>
      <c r="B92" s="143">
        <v>2.5600572502454777</v>
      </c>
      <c r="C92" s="143">
        <v>7.47</v>
      </c>
      <c r="D92" s="143">
        <v>10.487122570237039</v>
      </c>
      <c r="E92" s="143">
        <v>7.97</v>
      </c>
      <c r="F92" s="143">
        <v>2.2992192732026009</v>
      </c>
      <c r="G92" s="143">
        <v>39.499219273202606</v>
      </c>
      <c r="H92" s="143">
        <v>42.45</v>
      </c>
      <c r="I92" s="143">
        <f>+H92+I41</f>
        <v>42.400000000000006</v>
      </c>
      <c r="J92" s="143">
        <v>2.12</v>
      </c>
      <c r="K92" s="143">
        <v>3.19</v>
      </c>
      <c r="L92" s="143">
        <v>4.3499999999999996</v>
      </c>
      <c r="M92" s="143">
        <v>4.74</v>
      </c>
      <c r="N92" s="143">
        <v>6.18</v>
      </c>
      <c r="O92" s="143">
        <v>8.42</v>
      </c>
      <c r="P92" s="143">
        <v>7.32</v>
      </c>
      <c r="Q92" s="143">
        <v>4.13</v>
      </c>
      <c r="R92" s="143">
        <v>-3.68</v>
      </c>
      <c r="S92" s="143">
        <v>-78.930000000000007</v>
      </c>
      <c r="T92" s="143">
        <v>-87.778172673670667</v>
      </c>
      <c r="U92" s="143">
        <v>-124.61</v>
      </c>
      <c r="V92" s="143">
        <v>0.23</v>
      </c>
      <c r="W92" s="143">
        <v>0.13</v>
      </c>
      <c r="X92" s="143">
        <v>0.09</v>
      </c>
      <c r="Y92" s="143">
        <v>0.03</v>
      </c>
      <c r="Z92" s="143">
        <v>-0.03</v>
      </c>
      <c r="AA92" s="143">
        <v>-0.04</v>
      </c>
      <c r="AB92" s="143">
        <v>-6.9273015452787384E-2</v>
      </c>
    </row>
    <row r="93" spans="1:28">
      <c r="A93" s="160" t="s">
        <v>9</v>
      </c>
      <c r="B93" s="143">
        <v>2.48</v>
      </c>
      <c r="C93" s="143">
        <v>7.66</v>
      </c>
      <c r="D93" s="143">
        <v>11.13</v>
      </c>
      <c r="E93" s="143">
        <v>8.77</v>
      </c>
      <c r="F93" s="143">
        <v>2.33</v>
      </c>
      <c r="G93" s="143">
        <v>39.67</v>
      </c>
      <c r="H93" s="143">
        <v>42.45</v>
      </c>
      <c r="I93" s="143">
        <v>33.06</v>
      </c>
      <c r="J93" s="143">
        <v>1.99</v>
      </c>
      <c r="K93" s="143">
        <v>3.15</v>
      </c>
      <c r="L93" s="143">
        <v>3.84</v>
      </c>
      <c r="M93" s="143">
        <v>4.2300000000000004</v>
      </c>
      <c r="N93" s="143">
        <v>6.2</v>
      </c>
      <c r="O93" s="143">
        <v>8.44</v>
      </c>
      <c r="P93" s="143">
        <v>7.33</v>
      </c>
      <c r="Q93" s="143">
        <v>4.13</v>
      </c>
      <c r="R93" s="143">
        <v>-3.68</v>
      </c>
      <c r="S93" s="143">
        <v>-78.930000000000007</v>
      </c>
      <c r="T93" s="143">
        <v>-87.778172673670667</v>
      </c>
      <c r="U93" s="143">
        <v>-124.61</v>
      </c>
      <c r="V93" s="143">
        <v>0.23</v>
      </c>
      <c r="W93" s="143">
        <v>0.13</v>
      </c>
      <c r="X93" s="143">
        <v>0.09</v>
      </c>
      <c r="Y93" s="143">
        <v>0.03</v>
      </c>
      <c r="Z93" s="143">
        <v>-0.03</v>
      </c>
      <c r="AA93" s="143">
        <v>-0.04</v>
      </c>
      <c r="AB93" s="143">
        <v>-6.934691306329864E-2</v>
      </c>
    </row>
    <row r="94" spans="1:28">
      <c r="A94" s="160" t="s">
        <v>20</v>
      </c>
      <c r="B94" s="143">
        <v>2.4700000000000002</v>
      </c>
      <c r="C94" s="143">
        <v>7.64</v>
      </c>
      <c r="D94" s="143">
        <v>11.09</v>
      </c>
      <c r="E94" s="143">
        <v>8.74</v>
      </c>
      <c r="F94" s="143">
        <v>2.31</v>
      </c>
      <c r="G94" s="143">
        <v>39.47</v>
      </c>
      <c r="H94" s="143">
        <v>42.25</v>
      </c>
      <c r="I94" s="143">
        <f>+H94+I43</f>
        <v>32.9</v>
      </c>
      <c r="J94" s="143">
        <v>1.98</v>
      </c>
      <c r="K94" s="143">
        <v>3.14</v>
      </c>
      <c r="L94" s="143">
        <v>3.83</v>
      </c>
      <c r="M94" s="143">
        <v>4.21</v>
      </c>
      <c r="N94" s="143">
        <v>6.18</v>
      </c>
      <c r="O94" s="143">
        <v>8.42</v>
      </c>
      <c r="P94" s="143">
        <v>7.32</v>
      </c>
      <c r="Q94" s="143">
        <v>4.13</v>
      </c>
      <c r="R94" s="143">
        <v>-3.68</v>
      </c>
      <c r="S94" s="143">
        <v>-78.930000000000007</v>
      </c>
      <c r="T94" s="143">
        <v>-87.778172673670667</v>
      </c>
      <c r="U94" s="143">
        <v>-124.61</v>
      </c>
      <c r="V94" s="143">
        <v>0.23</v>
      </c>
      <c r="W94" s="143">
        <v>0.13</v>
      </c>
      <c r="X94" s="143">
        <v>0.09</v>
      </c>
      <c r="Y94" s="143">
        <v>0.03</v>
      </c>
      <c r="Z94" s="143">
        <v>-0.03</v>
      </c>
      <c r="AA94" s="143">
        <v>-0.04</v>
      </c>
      <c r="AB94" s="143">
        <v>-6.9273015452787384E-2</v>
      </c>
    </row>
    <row r="95" spans="1:28">
      <c r="A95" s="160"/>
      <c r="B95" s="143"/>
      <c r="C95" s="143"/>
      <c r="D95" s="143"/>
      <c r="E95" s="143"/>
      <c r="F95" s="143"/>
      <c r="G95" s="143"/>
      <c r="H95" s="143"/>
      <c r="I95" s="143"/>
      <c r="J95" s="143"/>
      <c r="K95" s="143"/>
      <c r="L95" s="143"/>
      <c r="M95" s="143"/>
      <c r="N95" s="143"/>
      <c r="O95" s="143"/>
      <c r="P95" s="143"/>
      <c r="Q95" s="143"/>
      <c r="R95" s="139"/>
      <c r="S95" s="139"/>
      <c r="T95" s="139"/>
      <c r="U95" s="139"/>
      <c r="V95" s="139"/>
      <c r="W95" s="139"/>
      <c r="X95" s="139"/>
      <c r="Y95" s="139"/>
      <c r="Z95" s="139"/>
      <c r="AA95" s="139"/>
      <c r="AB95" s="139"/>
    </row>
    <row r="96" spans="1:28" s="150" customFormat="1">
      <c r="A96" s="172" t="s">
        <v>352</v>
      </c>
      <c r="B96" s="174"/>
      <c r="C96" s="174"/>
      <c r="D96" s="174"/>
      <c r="E96" s="174"/>
      <c r="F96" s="174"/>
      <c r="G96" s="174"/>
      <c r="H96" s="174"/>
      <c r="I96" s="174"/>
      <c r="J96" s="174"/>
      <c r="K96" s="174"/>
      <c r="L96" s="174"/>
      <c r="M96" s="174"/>
      <c r="N96" s="174"/>
      <c r="O96" s="174"/>
      <c r="P96" s="174"/>
      <c r="Q96" s="174"/>
      <c r="R96" s="173"/>
      <c r="S96" s="173"/>
      <c r="T96" s="173"/>
      <c r="U96" s="173"/>
      <c r="V96" s="173"/>
      <c r="W96" s="173"/>
      <c r="X96" s="173"/>
      <c r="Y96" s="173"/>
      <c r="Z96" s="173"/>
      <c r="AA96" s="173"/>
      <c r="AB96" s="173"/>
    </row>
    <row r="97" spans="1:28">
      <c r="A97" s="160" t="s">
        <v>80</v>
      </c>
      <c r="B97" s="139">
        <v>67342244</v>
      </c>
      <c r="C97" s="139">
        <v>67342244</v>
      </c>
      <c r="D97" s="139">
        <v>67342244</v>
      </c>
      <c r="E97" s="139">
        <v>67342244</v>
      </c>
      <c r="F97" s="139">
        <v>67342244</v>
      </c>
      <c r="G97" s="139">
        <v>67347526</v>
      </c>
      <c r="H97" s="139">
        <v>67347526</v>
      </c>
      <c r="I97" s="139">
        <v>67347526</v>
      </c>
      <c r="J97" s="139">
        <v>77947526</v>
      </c>
      <c r="K97" s="139">
        <v>77947526</v>
      </c>
      <c r="L97" s="139">
        <v>77947526</v>
      </c>
      <c r="M97" s="139">
        <v>77970071</v>
      </c>
      <c r="N97" s="139">
        <v>77981090</v>
      </c>
      <c r="O97" s="139">
        <v>78225962</v>
      </c>
      <c r="P97" s="139">
        <v>78225962</v>
      </c>
      <c r="Q97" s="139">
        <v>78225962</v>
      </c>
      <c r="R97" s="139">
        <v>78225962</v>
      </c>
      <c r="S97" s="139">
        <v>78225962</v>
      </c>
      <c r="T97" s="139">
        <v>78225962</v>
      </c>
      <c r="U97" s="139">
        <v>78225962</v>
      </c>
      <c r="V97" s="139">
        <v>4578225962</v>
      </c>
      <c r="W97" s="139">
        <v>4578225962</v>
      </c>
      <c r="X97" s="139">
        <v>4578225962</v>
      </c>
      <c r="Y97" s="139">
        <v>4578225962</v>
      </c>
      <c r="Z97" s="139">
        <v>4578225962</v>
      </c>
      <c r="AA97" s="139">
        <v>4546891500</v>
      </c>
      <c r="AB97" s="139">
        <v>4546891500</v>
      </c>
    </row>
    <row r="98" spans="1:28">
      <c r="A98" s="160" t="s">
        <v>81</v>
      </c>
      <c r="B98" s="139">
        <v>67089305</v>
      </c>
      <c r="C98" s="139">
        <v>67216473.027624309</v>
      </c>
      <c r="D98" s="139">
        <v>67258857.384615391</v>
      </c>
      <c r="E98" s="139">
        <v>67279875.380821913</v>
      </c>
      <c r="F98" s="139">
        <v>67342244</v>
      </c>
      <c r="G98" s="139">
        <v>67342912</v>
      </c>
      <c r="H98" s="139">
        <v>67344460.897810221</v>
      </c>
      <c r="I98" s="139">
        <v>67345231</v>
      </c>
      <c r="J98" s="139">
        <v>73000859.333333328</v>
      </c>
      <c r="K98" s="139">
        <v>75487857</v>
      </c>
      <c r="L98" s="139">
        <v>76316757</v>
      </c>
      <c r="M98" s="139">
        <v>76731753</v>
      </c>
      <c r="N98" s="139">
        <v>77970193</v>
      </c>
      <c r="O98" s="139">
        <v>78047375</v>
      </c>
      <c r="P98" s="139">
        <v>78107558</v>
      </c>
      <c r="Q98" s="139">
        <v>78137402</v>
      </c>
      <c r="R98" s="139">
        <v>78225962</v>
      </c>
      <c r="S98" s="139">
        <v>78225962</v>
      </c>
      <c r="T98" s="139">
        <v>78225962</v>
      </c>
      <c r="U98" s="139">
        <v>78225962</v>
      </c>
      <c r="V98" s="139">
        <v>2650057661</v>
      </c>
      <c r="W98" s="139">
        <v>3614141811</v>
      </c>
      <c r="X98" s="139">
        <v>3937848899</v>
      </c>
      <c r="Y98" s="139">
        <v>4110047635</v>
      </c>
      <c r="Z98" s="139">
        <v>4578225962</v>
      </c>
      <c r="AA98" s="139">
        <v>4570536025.646409</v>
      </c>
      <c r="AB98" s="139">
        <v>4562567907.113553</v>
      </c>
    </row>
    <row r="99" spans="1:28">
      <c r="A99" s="160" t="s">
        <v>82</v>
      </c>
      <c r="B99" s="139">
        <v>67342244</v>
      </c>
      <c r="C99" s="139">
        <v>67393394.055248618</v>
      </c>
      <c r="D99" s="139">
        <v>67454155.82417582</v>
      </c>
      <c r="E99" s="139">
        <v>67484564.942465752</v>
      </c>
      <c r="F99" s="139">
        <v>67675146</v>
      </c>
      <c r="G99" s="139">
        <v>67675275</v>
      </c>
      <c r="H99" s="139">
        <v>67668793.029197082</v>
      </c>
      <c r="I99" s="139">
        <v>67664386</v>
      </c>
      <c r="J99" s="139">
        <v>73304595.333333328</v>
      </c>
      <c r="K99" s="139">
        <v>75791593</v>
      </c>
      <c r="L99" s="139">
        <v>76620493</v>
      </c>
      <c r="M99" s="139">
        <v>77031536</v>
      </c>
      <c r="N99" s="139">
        <v>78225862</v>
      </c>
      <c r="O99" s="139">
        <v>78224039</v>
      </c>
      <c r="P99" s="139">
        <v>78224687</v>
      </c>
      <c r="Q99" s="139">
        <v>78225008</v>
      </c>
      <c r="R99" s="139">
        <v>78225962</v>
      </c>
      <c r="S99" s="139">
        <v>78225962</v>
      </c>
      <c r="T99" s="139">
        <v>78225962</v>
      </c>
      <c r="U99" s="139">
        <v>78225962</v>
      </c>
      <c r="V99" s="139">
        <v>2650057661</v>
      </c>
      <c r="W99" s="139">
        <v>3614141811</v>
      </c>
      <c r="X99" s="139">
        <v>3937848899</v>
      </c>
      <c r="Y99" s="139">
        <v>4110047635</v>
      </c>
      <c r="Z99" s="139">
        <v>4578225962</v>
      </c>
      <c r="AA99" s="139">
        <v>4570536025.646409</v>
      </c>
      <c r="AB99" s="139">
        <v>4567435067.3479853</v>
      </c>
    </row>
    <row r="100" spans="1:28">
      <c r="A100" s="145"/>
      <c r="B100" s="139"/>
      <c r="C100" s="139"/>
      <c r="D100" s="139"/>
      <c r="E100" s="139"/>
      <c r="F100" s="139"/>
      <c r="G100" s="139"/>
      <c r="H100" s="139"/>
      <c r="I100" s="139"/>
      <c r="J100" s="139"/>
      <c r="K100" s="139"/>
      <c r="L100" s="139"/>
      <c r="M100" s="139"/>
      <c r="N100" s="139"/>
      <c r="O100" s="139"/>
    </row>
    <row r="101" spans="1:28" s="317" customFormat="1" ht="16" customHeight="1">
      <c r="A101" s="314" t="s">
        <v>593</v>
      </c>
      <c r="B101" s="139"/>
      <c r="C101" s="139"/>
      <c r="D101" s="139"/>
      <c r="E101" s="139"/>
      <c r="F101" s="139"/>
      <c r="G101" s="139"/>
      <c r="H101" s="139"/>
      <c r="I101" s="139"/>
      <c r="J101" s="139"/>
      <c r="K101" s="139"/>
      <c r="L101" s="139"/>
      <c r="M101" s="139"/>
      <c r="N101" s="139"/>
      <c r="O101" s="139"/>
    </row>
    <row r="102" spans="1:28">
      <c r="A102" s="145"/>
      <c r="B102" s="145"/>
      <c r="C102" s="145"/>
      <c r="D102" s="145"/>
      <c r="E102" s="145"/>
      <c r="F102" s="145"/>
      <c r="G102" s="145"/>
      <c r="H102" s="145"/>
      <c r="I102" s="145"/>
      <c r="J102" s="145"/>
      <c r="K102" s="145"/>
      <c r="L102" s="145"/>
      <c r="M102" s="145"/>
      <c r="N102" s="145"/>
    </row>
    <row r="103" spans="1:28">
      <c r="A103" s="145"/>
      <c r="B103" s="145"/>
      <c r="C103" s="145"/>
      <c r="D103" s="145"/>
      <c r="E103" s="145"/>
      <c r="F103" s="145"/>
      <c r="G103" s="145"/>
      <c r="H103" s="145"/>
      <c r="I103" s="145"/>
      <c r="J103" s="145"/>
      <c r="K103" s="145"/>
      <c r="L103" s="145"/>
      <c r="M103" s="145"/>
      <c r="N103" s="145"/>
      <c r="U103" s="139"/>
    </row>
    <row r="104" spans="1:28">
      <c r="A104" s="145"/>
      <c r="B104" s="145"/>
      <c r="C104" s="145"/>
      <c r="D104" s="145"/>
      <c r="E104" s="145"/>
      <c r="F104" s="145"/>
      <c r="G104" s="145"/>
      <c r="H104" s="145"/>
      <c r="I104" s="145"/>
      <c r="J104" s="145"/>
      <c r="K104" s="145"/>
      <c r="L104" s="145"/>
      <c r="M104" s="145"/>
      <c r="N104" s="145"/>
    </row>
    <row r="105" spans="1:28">
      <c r="A105" s="145"/>
      <c r="B105" s="145"/>
      <c r="C105" s="145"/>
      <c r="D105" s="145"/>
      <c r="E105" s="145"/>
      <c r="F105" s="145"/>
      <c r="G105" s="145"/>
      <c r="H105" s="145"/>
      <c r="I105" s="145"/>
      <c r="J105" s="145"/>
      <c r="K105" s="145"/>
      <c r="L105" s="145"/>
      <c r="M105" s="145"/>
      <c r="N105" s="145"/>
    </row>
    <row r="106" spans="1:28">
      <c r="A106" s="145"/>
      <c r="B106" s="145"/>
      <c r="C106" s="145"/>
      <c r="D106" s="145"/>
      <c r="E106" s="145"/>
      <c r="F106" s="145"/>
      <c r="G106" s="145"/>
      <c r="H106" s="145"/>
      <c r="I106" s="145"/>
      <c r="J106" s="145"/>
      <c r="K106" s="145"/>
      <c r="L106" s="145"/>
      <c r="M106" s="145"/>
      <c r="N106" s="145"/>
      <c r="U106" s="290"/>
    </row>
    <row r="107" spans="1:28">
      <c r="A107" s="145"/>
      <c r="B107" s="145"/>
      <c r="C107" s="145"/>
      <c r="D107" s="145"/>
      <c r="E107" s="145"/>
      <c r="F107" s="145"/>
      <c r="G107" s="145"/>
      <c r="H107" s="145"/>
      <c r="I107" s="145"/>
      <c r="J107" s="145"/>
      <c r="K107" s="145"/>
      <c r="L107" s="145"/>
      <c r="M107" s="145"/>
      <c r="N107" s="145"/>
    </row>
    <row r="108" spans="1:28">
      <c r="A108" s="145"/>
      <c r="B108" s="145"/>
      <c r="C108" s="145"/>
      <c r="D108" s="145"/>
      <c r="E108" s="145"/>
      <c r="F108" s="145"/>
      <c r="G108" s="145"/>
      <c r="H108" s="145"/>
      <c r="I108" s="145"/>
      <c r="J108" s="145"/>
      <c r="K108" s="145"/>
      <c r="L108" s="145"/>
      <c r="M108" s="145"/>
      <c r="N108" s="145"/>
    </row>
    <row r="109" spans="1:28">
      <c r="A109" s="145"/>
      <c r="B109" s="145"/>
      <c r="C109" s="145"/>
      <c r="D109" s="145"/>
      <c r="E109" s="145"/>
      <c r="F109" s="145"/>
      <c r="G109" s="145"/>
      <c r="H109" s="145"/>
      <c r="I109" s="145"/>
      <c r="J109" s="145"/>
      <c r="K109" s="145"/>
      <c r="L109" s="145"/>
      <c r="M109" s="145"/>
      <c r="N109" s="145"/>
    </row>
    <row r="110" spans="1:28">
      <c r="A110" s="145"/>
      <c r="B110" s="145"/>
      <c r="C110" s="145"/>
      <c r="D110" s="145"/>
      <c r="E110" s="145"/>
      <c r="F110" s="145"/>
      <c r="G110" s="145"/>
      <c r="H110" s="145"/>
      <c r="I110" s="145"/>
      <c r="J110" s="145"/>
      <c r="K110" s="145"/>
      <c r="L110" s="145"/>
      <c r="M110" s="145"/>
      <c r="N110" s="145"/>
    </row>
    <row r="111" spans="1:28">
      <c r="A111" s="145"/>
      <c r="B111" s="145"/>
      <c r="C111" s="145"/>
      <c r="D111" s="145"/>
      <c r="E111" s="145"/>
      <c r="F111" s="145"/>
      <c r="G111" s="145"/>
      <c r="H111" s="145"/>
      <c r="I111" s="145"/>
      <c r="J111" s="145"/>
      <c r="K111" s="145"/>
      <c r="L111" s="145"/>
      <c r="M111" s="145"/>
      <c r="N111" s="145"/>
    </row>
    <row r="112" spans="1:28">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sheetData>
  <phoneticPr fontId="25" type="noConversion"/>
  <pageMargins left="0.70866141732283472" right="0.70866141732283472" top="0.74803149606299213" bottom="0.74803149606299213" header="0.31496062992125984" footer="0.31496062992125984"/>
  <pageSetup scale="23" orientation="portrait" r:id="rId1"/>
  <rowBreaks count="1" manualBreakCount="1">
    <brk id="51" max="16383" man="1"/>
  </rowBreaks>
  <ignoredErrors>
    <ignoredError sqref="P70" formulaRange="1"/>
    <ignoredError sqref="O16 B58:J5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pageSetUpPr fitToPage="1"/>
  </sheetPr>
  <dimension ref="A1:AC168"/>
  <sheetViews>
    <sheetView showGridLines="0" view="pageBreakPreview" zoomScale="90" zoomScaleNormal="70" zoomScaleSheetLayoutView="90" workbookViewId="0">
      <pane xSplit="1" topLeftCell="R1" activePane="topRight" state="frozen"/>
      <selection activeCell="E19" sqref="E17:E19"/>
      <selection pane="topRight"/>
    </sheetView>
  </sheetViews>
  <sheetFormatPr defaultColWidth="8.81640625" defaultRowHeight="13" outlineLevelCol="1"/>
  <cols>
    <col min="1" max="1" width="44.26953125" style="122" bestFit="1" customWidth="1"/>
    <col min="2" max="2" width="10.54296875" style="122" hidden="1" customWidth="1" outlineLevel="1"/>
    <col min="3" max="3" width="10.54296875" style="122" hidden="1" customWidth="1" outlineLevel="1" collapsed="1"/>
    <col min="4" max="4" width="10.54296875" style="122" customWidth="1" collapsed="1"/>
    <col min="5" max="15" width="10.54296875" style="122" customWidth="1"/>
    <col min="16" max="16" width="9.54296875" style="122" customWidth="1"/>
    <col min="17" max="22" width="8.81640625" style="122" customWidth="1"/>
    <col min="23" max="26" width="8.81640625" style="122"/>
    <col min="27" max="27" width="9.90625" style="122" bestFit="1" customWidth="1"/>
    <col min="28" max="28" width="9.36328125" style="122" bestFit="1" customWidth="1"/>
    <col min="29" max="16384" width="8.81640625" style="122"/>
  </cols>
  <sheetData>
    <row r="1" spans="1:29" s="150" customFormat="1">
      <c r="A1" s="149" t="s">
        <v>270</v>
      </c>
      <c r="B1" s="127"/>
      <c r="C1" s="127"/>
      <c r="D1" s="127"/>
      <c r="E1" s="127"/>
      <c r="F1" s="127"/>
      <c r="G1" s="127"/>
      <c r="H1" s="127"/>
      <c r="I1" s="127"/>
      <c r="J1" s="127"/>
      <c r="K1" s="127"/>
      <c r="L1" s="127"/>
      <c r="M1" s="127"/>
      <c r="N1" s="127"/>
      <c r="O1" s="127"/>
    </row>
    <row r="2" spans="1:29" s="150" customFormat="1" ht="13.5" thickBot="1">
      <c r="A2" s="151" t="s">
        <v>274</v>
      </c>
      <c r="B2" s="149"/>
      <c r="C2" s="151"/>
      <c r="D2" s="151"/>
      <c r="E2" s="151"/>
      <c r="F2" s="149"/>
      <c r="G2" s="151"/>
      <c r="H2" s="151"/>
      <c r="I2" s="149"/>
      <c r="J2" s="151"/>
      <c r="K2" s="149"/>
      <c r="L2" s="149"/>
      <c r="M2" s="151"/>
      <c r="N2" s="149"/>
      <c r="O2" s="151"/>
    </row>
    <row r="3" spans="1:29" s="150" customFormat="1" ht="27" thickTop="1" thickBot="1">
      <c r="A3" s="154" t="s">
        <v>229</v>
      </c>
      <c r="B3" s="277" t="s">
        <v>308</v>
      </c>
      <c r="C3" s="276" t="s">
        <v>372</v>
      </c>
      <c r="D3" s="276" t="s">
        <v>373</v>
      </c>
      <c r="E3" s="276" t="s">
        <v>374</v>
      </c>
      <c r="F3" s="276" t="s">
        <v>345</v>
      </c>
      <c r="G3" s="276" t="s">
        <v>375</v>
      </c>
      <c r="H3" s="276" t="s">
        <v>377</v>
      </c>
      <c r="I3" s="276" t="s">
        <v>400</v>
      </c>
      <c r="J3" s="276" t="s">
        <v>402</v>
      </c>
      <c r="K3" s="276" t="s">
        <v>429</v>
      </c>
      <c r="L3" s="276" t="s">
        <v>432</v>
      </c>
      <c r="M3" s="276" t="s">
        <v>439</v>
      </c>
      <c r="N3" s="276" t="s">
        <v>441</v>
      </c>
      <c r="O3" s="276" t="s">
        <v>445</v>
      </c>
      <c r="P3" s="279" t="s">
        <v>458</v>
      </c>
      <c r="Q3" s="279" t="s">
        <v>469</v>
      </c>
      <c r="R3" s="279" t="s">
        <v>459</v>
      </c>
      <c r="S3" s="279" t="s">
        <v>488</v>
      </c>
      <c r="T3" s="279" t="s">
        <v>502</v>
      </c>
      <c r="U3" s="279" t="s">
        <v>505</v>
      </c>
      <c r="V3" s="279" t="s">
        <v>527</v>
      </c>
      <c r="W3" s="279" t="s">
        <v>532</v>
      </c>
      <c r="X3" s="279" t="s">
        <v>583</v>
      </c>
      <c r="Y3" s="279" t="s">
        <v>591</v>
      </c>
      <c r="Z3" s="279" t="s">
        <v>596</v>
      </c>
      <c r="AA3" s="279" t="s">
        <v>600</v>
      </c>
      <c r="AB3" s="279" t="s">
        <v>604</v>
      </c>
      <c r="AC3" s="279" t="s">
        <v>609</v>
      </c>
    </row>
    <row r="4" spans="1:29" s="150" customFormat="1" ht="13.5" thickTop="1">
      <c r="A4" s="172" t="s">
        <v>21</v>
      </c>
      <c r="B4" s="175"/>
      <c r="C4" s="173"/>
      <c r="D4" s="173"/>
      <c r="E4" s="173"/>
      <c r="F4" s="173"/>
      <c r="G4" s="173"/>
      <c r="H4" s="173"/>
      <c r="I4" s="173"/>
      <c r="J4" s="173"/>
      <c r="K4" s="173"/>
      <c r="L4" s="173"/>
      <c r="M4" s="173"/>
      <c r="N4" s="173"/>
      <c r="O4" s="173"/>
    </row>
    <row r="5" spans="1:29">
      <c r="A5" s="160" t="s">
        <v>302</v>
      </c>
      <c r="B5" s="139">
        <v>3405</v>
      </c>
      <c r="C5" s="139">
        <v>3434</v>
      </c>
      <c r="D5" s="139">
        <v>3431</v>
      </c>
      <c r="E5" s="139">
        <v>3424</v>
      </c>
      <c r="F5" s="139">
        <v>3384</v>
      </c>
      <c r="G5" s="139">
        <v>3304</v>
      </c>
      <c r="H5" s="139">
        <v>2238</v>
      </c>
      <c r="I5" s="139">
        <v>2257</v>
      </c>
      <c r="J5" s="139">
        <v>1998</v>
      </c>
      <c r="K5" s="139">
        <v>2031</v>
      </c>
      <c r="L5" s="139">
        <v>1998</v>
      </c>
      <c r="M5" s="139">
        <v>1992</v>
      </c>
      <c r="N5" s="139">
        <v>1981</v>
      </c>
      <c r="O5" s="139">
        <v>2001</v>
      </c>
      <c r="P5" s="139">
        <v>1984</v>
      </c>
      <c r="Q5" s="139">
        <v>1972</v>
      </c>
      <c r="R5" s="139">
        <v>2437</v>
      </c>
      <c r="S5" s="139">
        <v>2400</v>
      </c>
      <c r="T5" s="139">
        <v>1962</v>
      </c>
      <c r="U5" s="139">
        <v>1939</v>
      </c>
      <c r="V5" s="139">
        <v>1711</v>
      </c>
      <c r="W5" s="139">
        <v>1695</v>
      </c>
      <c r="X5" s="139">
        <v>1685</v>
      </c>
      <c r="Y5" s="139">
        <v>1647</v>
      </c>
      <c r="Z5" s="139">
        <v>1635</v>
      </c>
      <c r="AA5" s="139">
        <v>1602</v>
      </c>
      <c r="AB5" s="139">
        <v>1584</v>
      </c>
      <c r="AC5" s="139">
        <v>1574</v>
      </c>
    </row>
    <row r="6" spans="1:29">
      <c r="A6" s="160" t="s">
        <v>128</v>
      </c>
      <c r="B6" s="139">
        <v>152</v>
      </c>
      <c r="C6" s="139">
        <v>158</v>
      </c>
      <c r="D6" s="139">
        <v>163</v>
      </c>
      <c r="E6" s="139">
        <v>163</v>
      </c>
      <c r="F6" s="139">
        <v>165</v>
      </c>
      <c r="G6" s="139">
        <v>155</v>
      </c>
      <c r="H6" s="139">
        <v>132</v>
      </c>
      <c r="I6" s="139">
        <v>90</v>
      </c>
      <c r="J6" s="139">
        <v>96</v>
      </c>
      <c r="K6" s="139">
        <v>120</v>
      </c>
      <c r="L6" s="139">
        <v>131</v>
      </c>
      <c r="M6" s="139">
        <v>148</v>
      </c>
      <c r="N6" s="139">
        <v>163</v>
      </c>
      <c r="O6" s="139">
        <v>168</v>
      </c>
      <c r="P6" s="139">
        <v>162</v>
      </c>
      <c r="Q6" s="139">
        <v>163</v>
      </c>
      <c r="R6" s="139">
        <v>174</v>
      </c>
      <c r="S6" s="139">
        <v>180</v>
      </c>
      <c r="T6" s="139">
        <v>176</v>
      </c>
      <c r="U6" s="139">
        <v>173</v>
      </c>
      <c r="V6" s="139">
        <v>158</v>
      </c>
      <c r="W6" s="139">
        <v>154</v>
      </c>
      <c r="X6" s="139">
        <v>147</v>
      </c>
      <c r="Y6" s="139">
        <v>139</v>
      </c>
      <c r="Z6" s="139">
        <v>133</v>
      </c>
      <c r="AA6" s="139">
        <v>123</v>
      </c>
      <c r="AB6" s="139">
        <v>120</v>
      </c>
      <c r="AC6" s="139">
        <v>107</v>
      </c>
    </row>
    <row r="7" spans="1:29">
      <c r="A7" s="160" t="s">
        <v>309</v>
      </c>
      <c r="B7" s="139">
        <v>0</v>
      </c>
      <c r="C7" s="139">
        <v>631</v>
      </c>
      <c r="D7" s="139">
        <v>611</v>
      </c>
      <c r="E7" s="139">
        <v>588</v>
      </c>
      <c r="F7" s="139">
        <v>566</v>
      </c>
      <c r="G7" s="139">
        <v>527</v>
      </c>
      <c r="H7" s="139">
        <v>383</v>
      </c>
      <c r="I7" s="139">
        <v>375</v>
      </c>
      <c r="J7" s="139">
        <v>360</v>
      </c>
      <c r="K7" s="139">
        <v>350</v>
      </c>
      <c r="L7" s="139">
        <v>330</v>
      </c>
      <c r="M7" s="139">
        <v>335</v>
      </c>
      <c r="N7" s="139">
        <v>321</v>
      </c>
      <c r="O7" s="139">
        <v>313</v>
      </c>
      <c r="P7" s="139">
        <v>295</v>
      </c>
      <c r="Q7" s="139">
        <v>290</v>
      </c>
      <c r="R7" s="139">
        <v>335</v>
      </c>
      <c r="S7" s="139">
        <v>308</v>
      </c>
      <c r="T7" s="139">
        <v>303</v>
      </c>
      <c r="U7" s="139">
        <v>287</v>
      </c>
      <c r="V7" s="139">
        <v>251</v>
      </c>
      <c r="W7" s="139">
        <v>238</v>
      </c>
      <c r="X7" s="139">
        <v>231</v>
      </c>
      <c r="Y7" s="139">
        <v>218</v>
      </c>
      <c r="Z7" s="139">
        <v>237</v>
      </c>
      <c r="AA7" s="139">
        <v>253</v>
      </c>
      <c r="AB7" s="139">
        <v>239</v>
      </c>
      <c r="AC7" s="139">
        <v>225</v>
      </c>
    </row>
    <row r="8" spans="1:29">
      <c r="A8" s="160" t="s">
        <v>26</v>
      </c>
      <c r="B8" s="139">
        <v>20</v>
      </c>
      <c r="C8" s="139">
        <v>22</v>
      </c>
      <c r="D8" s="139">
        <v>140</v>
      </c>
      <c r="E8" s="139">
        <v>147</v>
      </c>
      <c r="F8" s="139">
        <v>142</v>
      </c>
      <c r="G8" s="139">
        <v>163</v>
      </c>
      <c r="H8" s="139">
        <v>2868</v>
      </c>
      <c r="I8" s="139">
        <v>2948</v>
      </c>
      <c r="J8" s="139">
        <v>1720</v>
      </c>
      <c r="K8" s="139">
        <v>1599</v>
      </c>
      <c r="L8" s="139">
        <v>1577</v>
      </c>
      <c r="M8" s="139">
        <v>1495</v>
      </c>
      <c r="N8" s="139">
        <v>1328</v>
      </c>
      <c r="O8" s="139">
        <v>1445</v>
      </c>
      <c r="P8" s="139">
        <v>1382</v>
      </c>
      <c r="Q8" s="139">
        <v>1474</v>
      </c>
      <c r="R8" s="139">
        <v>1363</v>
      </c>
      <c r="S8" s="139">
        <v>1292</v>
      </c>
      <c r="T8" s="139">
        <v>1214</v>
      </c>
      <c r="U8" s="139">
        <v>1242</v>
      </c>
      <c r="V8" s="139">
        <v>1204</v>
      </c>
      <c r="W8" s="139">
        <v>1138</v>
      </c>
      <c r="X8" s="139">
        <v>1177</v>
      </c>
      <c r="Y8" s="139">
        <v>1188</v>
      </c>
      <c r="Z8" s="139">
        <v>1124</v>
      </c>
      <c r="AA8" s="139">
        <v>1130</v>
      </c>
      <c r="AB8" s="139">
        <v>1163</v>
      </c>
      <c r="AC8" s="139">
        <v>1013</v>
      </c>
    </row>
    <row r="9" spans="1:29">
      <c r="A9" s="160" t="s">
        <v>461</v>
      </c>
      <c r="B9" s="139">
        <v>0</v>
      </c>
      <c r="C9" s="139">
        <v>207</v>
      </c>
      <c r="D9" s="139">
        <v>197</v>
      </c>
      <c r="E9" s="139">
        <v>195</v>
      </c>
      <c r="F9" s="139">
        <v>192</v>
      </c>
      <c r="G9" s="139">
        <v>188</v>
      </c>
      <c r="H9" s="139">
        <v>167</v>
      </c>
      <c r="I9" s="139">
        <v>163</v>
      </c>
      <c r="J9" s="139">
        <v>150</v>
      </c>
      <c r="K9" s="139">
        <v>155</v>
      </c>
      <c r="L9" s="139">
        <v>146</v>
      </c>
      <c r="M9" s="139">
        <v>140</v>
      </c>
      <c r="N9" s="139">
        <v>127</v>
      </c>
      <c r="O9" s="139">
        <v>122</v>
      </c>
      <c r="P9" s="139">
        <v>117</v>
      </c>
      <c r="Q9" s="139">
        <v>117</v>
      </c>
      <c r="R9" s="139">
        <v>104</v>
      </c>
      <c r="S9" s="139">
        <v>107</v>
      </c>
      <c r="T9" s="139">
        <v>98</v>
      </c>
      <c r="U9" s="139">
        <v>97</v>
      </c>
      <c r="V9" s="139">
        <v>78</v>
      </c>
      <c r="W9" s="139">
        <v>82</v>
      </c>
      <c r="X9" s="139">
        <v>66</v>
      </c>
      <c r="Y9" s="139">
        <v>60</v>
      </c>
      <c r="Z9" s="139">
        <v>57</v>
      </c>
      <c r="AA9" s="139">
        <v>50</v>
      </c>
      <c r="AB9" s="139">
        <v>43</v>
      </c>
      <c r="AC9" s="139">
        <v>32</v>
      </c>
    </row>
    <row r="10" spans="1:29">
      <c r="A10" s="160" t="s">
        <v>184</v>
      </c>
      <c r="B10" s="139">
        <v>127</v>
      </c>
      <c r="C10" s="139">
        <v>153</v>
      </c>
      <c r="D10" s="139">
        <v>143</v>
      </c>
      <c r="E10" s="139">
        <v>178</v>
      </c>
      <c r="F10" s="139">
        <v>171</v>
      </c>
      <c r="G10" s="139">
        <v>191</v>
      </c>
      <c r="H10" s="139">
        <v>133</v>
      </c>
      <c r="I10" s="139">
        <v>162</v>
      </c>
      <c r="J10" s="139">
        <v>176</v>
      </c>
      <c r="K10" s="139">
        <v>133</v>
      </c>
      <c r="L10" s="139">
        <v>147</v>
      </c>
      <c r="M10" s="139">
        <v>135</v>
      </c>
      <c r="N10" s="139">
        <v>144</v>
      </c>
      <c r="O10" s="139">
        <v>147</v>
      </c>
      <c r="P10" s="139">
        <v>175</v>
      </c>
      <c r="Q10" s="139">
        <v>150</v>
      </c>
      <c r="R10" s="139">
        <v>94</v>
      </c>
      <c r="S10" s="139">
        <v>239</v>
      </c>
      <c r="T10" s="139">
        <v>975</v>
      </c>
      <c r="U10" s="139">
        <v>799</v>
      </c>
      <c r="V10" s="139">
        <f>972+21</f>
        <v>993</v>
      </c>
      <c r="W10" s="139">
        <f>965+18</f>
        <v>983</v>
      </c>
      <c r="X10" s="139">
        <f>974+13</f>
        <v>987</v>
      </c>
      <c r="Y10" s="139">
        <f>976+8</f>
        <v>984</v>
      </c>
      <c r="Z10" s="139">
        <f>974+141</f>
        <v>1115</v>
      </c>
      <c r="AA10" s="139">
        <v>1093</v>
      </c>
      <c r="AB10" s="139">
        <f>973+110</f>
        <v>1083</v>
      </c>
      <c r="AC10" s="139">
        <f>966+96</f>
        <v>1062</v>
      </c>
    </row>
    <row r="11" spans="1:29" s="150" customFormat="1">
      <c r="A11" s="172" t="s">
        <v>29</v>
      </c>
      <c r="B11" s="173">
        <v>3704</v>
      </c>
      <c r="C11" s="173">
        <v>4605</v>
      </c>
      <c r="D11" s="173">
        <v>4684</v>
      </c>
      <c r="E11" s="173">
        <v>4695</v>
      </c>
      <c r="F11" s="173">
        <v>4621</v>
      </c>
      <c r="G11" s="173">
        <v>4528</v>
      </c>
      <c r="H11" s="173">
        <v>5922</v>
      </c>
      <c r="I11" s="173">
        <v>5994</v>
      </c>
      <c r="J11" s="173">
        <v>4501</v>
      </c>
      <c r="K11" s="173">
        <v>4388</v>
      </c>
      <c r="L11" s="173">
        <v>4329</v>
      </c>
      <c r="M11" s="173">
        <v>4246</v>
      </c>
      <c r="N11" s="173">
        <v>4064</v>
      </c>
      <c r="O11" s="173">
        <v>4196</v>
      </c>
      <c r="P11" s="173">
        <v>4115</v>
      </c>
      <c r="Q11" s="173">
        <f>SUM(Q5:Q10)</f>
        <v>4166</v>
      </c>
      <c r="R11" s="173">
        <v>4507</v>
      </c>
      <c r="S11" s="173">
        <v>4526</v>
      </c>
      <c r="T11" s="173">
        <v>4728</v>
      </c>
      <c r="U11" s="173">
        <v>4537</v>
      </c>
      <c r="V11" s="173">
        <v>4395</v>
      </c>
      <c r="W11" s="173">
        <v>4290</v>
      </c>
      <c r="X11" s="173">
        <v>4293</v>
      </c>
      <c r="Y11" s="173">
        <v>4236</v>
      </c>
      <c r="Z11" s="173">
        <v>4301</v>
      </c>
      <c r="AA11" s="173">
        <v>4251</v>
      </c>
      <c r="AB11" s="173">
        <v>4232</v>
      </c>
      <c r="AC11" s="173">
        <v>4013</v>
      </c>
    </row>
    <row r="12" spans="1:29">
      <c r="A12" s="161"/>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row>
    <row r="13" spans="1:29" s="150" customFormat="1">
      <c r="A13" s="172" t="s">
        <v>30</v>
      </c>
      <c r="B13" s="173"/>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row>
    <row r="14" spans="1:29">
      <c r="A14" s="160" t="s">
        <v>379</v>
      </c>
      <c r="B14" s="139">
        <v>2428</v>
      </c>
      <c r="C14" s="139">
        <v>2916</v>
      </c>
      <c r="D14" s="139">
        <v>2852</v>
      </c>
      <c r="E14" s="139">
        <v>2877</v>
      </c>
      <c r="F14" s="139">
        <v>2551</v>
      </c>
      <c r="G14" s="139">
        <v>2857</v>
      </c>
      <c r="H14" s="139">
        <v>2853</v>
      </c>
      <c r="I14" s="139">
        <v>2708</v>
      </c>
      <c r="J14" s="139">
        <v>2614</v>
      </c>
      <c r="K14" s="139">
        <v>2900</v>
      </c>
      <c r="L14" s="139">
        <v>3009</v>
      </c>
      <c r="M14" s="139">
        <v>3252</v>
      </c>
      <c r="N14" s="139">
        <v>3543</v>
      </c>
      <c r="O14" s="139">
        <v>3869</v>
      </c>
      <c r="P14" s="139">
        <v>4181</v>
      </c>
      <c r="Q14" s="139">
        <v>4629</v>
      </c>
      <c r="R14" s="139">
        <v>5206</v>
      </c>
      <c r="S14" s="139">
        <v>5585</v>
      </c>
      <c r="T14" s="139">
        <v>3116</v>
      </c>
      <c r="U14" s="139">
        <v>3097</v>
      </c>
      <c r="V14" s="139">
        <v>2911</v>
      </c>
      <c r="W14" s="139">
        <v>2944</v>
      </c>
      <c r="X14" s="139">
        <v>2829</v>
      </c>
      <c r="Y14" s="139">
        <v>2432</v>
      </c>
      <c r="Z14" s="139">
        <v>2244</v>
      </c>
      <c r="AA14" s="139">
        <v>2328</v>
      </c>
      <c r="AB14" s="139">
        <v>2221</v>
      </c>
      <c r="AC14" s="139">
        <v>2178</v>
      </c>
    </row>
    <row r="15" spans="1:29">
      <c r="A15" s="160" t="s">
        <v>462</v>
      </c>
      <c r="B15" s="139">
        <v>1224</v>
      </c>
      <c r="C15" s="139">
        <v>1111</v>
      </c>
      <c r="D15" s="139">
        <v>1209</v>
      </c>
      <c r="E15" s="139">
        <v>1243</v>
      </c>
      <c r="F15" s="139">
        <v>1112</v>
      </c>
      <c r="G15" s="139">
        <v>981</v>
      </c>
      <c r="H15" s="139">
        <v>897</v>
      </c>
      <c r="I15" s="139">
        <v>970</v>
      </c>
      <c r="J15" s="139">
        <v>789</v>
      </c>
      <c r="K15" s="139">
        <v>947</v>
      </c>
      <c r="L15" s="139">
        <v>899</v>
      </c>
      <c r="M15" s="139">
        <v>1089</v>
      </c>
      <c r="N15" s="139">
        <v>847</v>
      </c>
      <c r="O15" s="139">
        <v>924</v>
      </c>
      <c r="P15" s="139">
        <v>1117</v>
      </c>
      <c r="Q15" s="139">
        <v>1023</v>
      </c>
      <c r="R15" s="139">
        <v>1218</v>
      </c>
      <c r="S15" s="139">
        <v>1049</v>
      </c>
      <c r="T15" s="139">
        <v>1109</v>
      </c>
      <c r="U15" s="139">
        <v>1183</v>
      </c>
      <c r="V15" s="139">
        <v>1084</v>
      </c>
      <c r="W15" s="139">
        <v>1130</v>
      </c>
      <c r="X15" s="139">
        <v>1214</v>
      </c>
      <c r="Y15" s="139">
        <v>1283</v>
      </c>
      <c r="Z15" s="139">
        <v>1216</v>
      </c>
      <c r="AA15" s="139">
        <v>1292</v>
      </c>
      <c r="AB15" s="139">
        <v>1260</v>
      </c>
      <c r="AC15" s="139">
        <v>1321</v>
      </c>
    </row>
    <row r="16" spans="1:29">
      <c r="A16" s="160" t="s">
        <v>463</v>
      </c>
      <c r="B16" s="225" t="s">
        <v>290</v>
      </c>
      <c r="C16" s="139">
        <v>33</v>
      </c>
      <c r="D16" s="139">
        <v>32</v>
      </c>
      <c r="E16" s="139">
        <v>33</v>
      </c>
      <c r="F16" s="139">
        <v>34</v>
      </c>
      <c r="G16" s="139">
        <v>34</v>
      </c>
      <c r="H16" s="139">
        <v>31</v>
      </c>
      <c r="I16" s="139">
        <v>32</v>
      </c>
      <c r="J16" s="139">
        <v>30</v>
      </c>
      <c r="K16" s="139">
        <v>33</v>
      </c>
      <c r="L16" s="139">
        <v>32</v>
      </c>
      <c r="M16" s="139">
        <v>32</v>
      </c>
      <c r="N16" s="139">
        <v>31</v>
      </c>
      <c r="O16" s="139">
        <v>31</v>
      </c>
      <c r="P16" s="139">
        <v>32</v>
      </c>
      <c r="Q16" s="139">
        <v>31</v>
      </c>
      <c r="R16" s="139">
        <v>32</v>
      </c>
      <c r="S16" s="139">
        <v>33</v>
      </c>
      <c r="T16" s="139">
        <v>35</v>
      </c>
      <c r="U16" s="139">
        <v>34</v>
      </c>
      <c r="V16" s="139">
        <v>32</v>
      </c>
      <c r="W16" s="139">
        <v>34</v>
      </c>
      <c r="X16" s="139">
        <v>34</v>
      </c>
      <c r="Y16" s="139">
        <v>35</v>
      </c>
      <c r="Z16" s="139">
        <v>35</v>
      </c>
      <c r="AA16" s="139">
        <v>33</v>
      </c>
      <c r="AB16" s="139">
        <v>33</v>
      </c>
      <c r="AC16" s="139">
        <v>32</v>
      </c>
    </row>
    <row r="17" spans="1:29">
      <c r="A17" s="160" t="s">
        <v>111</v>
      </c>
      <c r="B17" s="139">
        <v>3951</v>
      </c>
      <c r="C17" s="139">
        <v>3797</v>
      </c>
      <c r="D17" s="139">
        <v>4295</v>
      </c>
      <c r="E17" s="139">
        <v>4477</v>
      </c>
      <c r="F17" s="139">
        <v>4609</v>
      </c>
      <c r="G17" s="139">
        <v>3918</v>
      </c>
      <c r="H17" s="139">
        <v>3910</v>
      </c>
      <c r="I17" s="139">
        <v>4053</v>
      </c>
      <c r="J17" s="139">
        <v>3998</v>
      </c>
      <c r="K17" s="139">
        <v>4076</v>
      </c>
      <c r="L17" s="139">
        <v>4238</v>
      </c>
      <c r="M17" s="139">
        <v>4196</v>
      </c>
      <c r="N17" s="139">
        <v>4990</v>
      </c>
      <c r="O17" s="139">
        <v>4888</v>
      </c>
      <c r="P17" s="139">
        <v>6682</v>
      </c>
      <c r="Q17" s="139">
        <v>6979</v>
      </c>
      <c r="R17" s="139">
        <v>7588</v>
      </c>
      <c r="S17" s="139">
        <v>8366</v>
      </c>
      <c r="T17" s="139">
        <v>8525</v>
      </c>
      <c r="U17" s="139">
        <v>8051</v>
      </c>
      <c r="V17" s="139">
        <v>7799</v>
      </c>
      <c r="W17" s="139">
        <v>7179</v>
      </c>
      <c r="X17" s="139">
        <v>7912</v>
      </c>
      <c r="Y17" s="139">
        <v>6803</v>
      </c>
      <c r="Z17" s="139">
        <v>7754</v>
      </c>
      <c r="AA17" s="139">
        <v>6278</v>
      </c>
      <c r="AB17" s="139">
        <v>7269</v>
      </c>
      <c r="AC17" s="139">
        <v>6546</v>
      </c>
    </row>
    <row r="18" spans="1:29" hidden="1">
      <c r="A18" s="160" t="s">
        <v>118</v>
      </c>
      <c r="B18" s="139">
        <v>0</v>
      </c>
      <c r="C18" s="139">
        <v>0</v>
      </c>
      <c r="D18" s="139">
        <v>0</v>
      </c>
      <c r="E18" s="139">
        <v>0</v>
      </c>
      <c r="F18" s="139">
        <v>0</v>
      </c>
      <c r="G18" s="139">
        <v>0</v>
      </c>
      <c r="H18" s="139">
        <v>0</v>
      </c>
      <c r="I18" s="139">
        <v>0</v>
      </c>
      <c r="J18" s="139"/>
      <c r="K18" s="139">
        <v>0</v>
      </c>
      <c r="L18" s="139"/>
      <c r="M18" s="139"/>
      <c r="N18" s="139"/>
      <c r="O18" s="139">
        <v>0</v>
      </c>
      <c r="P18" s="139"/>
      <c r="Q18" s="139"/>
      <c r="R18" s="139"/>
      <c r="S18" s="139"/>
      <c r="U18" s="122">
        <v>412</v>
      </c>
      <c r="AB18" s="122">
        <v>207</v>
      </c>
      <c r="AC18" s="122">
        <v>216</v>
      </c>
    </row>
    <row r="19" spans="1:29">
      <c r="A19" s="160" t="s">
        <v>85</v>
      </c>
      <c r="B19" s="139">
        <v>467</v>
      </c>
      <c r="C19" s="139">
        <v>732</v>
      </c>
      <c r="D19" s="139">
        <v>865</v>
      </c>
      <c r="E19" s="139">
        <v>909</v>
      </c>
      <c r="F19" s="139">
        <v>532</v>
      </c>
      <c r="G19" s="139">
        <v>920</v>
      </c>
      <c r="H19" s="139">
        <v>517</v>
      </c>
      <c r="I19" s="139">
        <v>462</v>
      </c>
      <c r="J19" s="139">
        <v>682</v>
      </c>
      <c r="K19" s="139">
        <v>290</v>
      </c>
      <c r="L19" s="139">
        <v>426</v>
      </c>
      <c r="M19" s="139">
        <v>281</v>
      </c>
      <c r="N19" s="139">
        <v>350</v>
      </c>
      <c r="O19" s="139">
        <v>373</v>
      </c>
      <c r="P19" s="139">
        <v>776</v>
      </c>
      <c r="Q19" s="139">
        <v>843</v>
      </c>
      <c r="R19" s="139">
        <v>537</v>
      </c>
      <c r="S19" s="139">
        <v>412</v>
      </c>
      <c r="T19" s="139">
        <v>472</v>
      </c>
      <c r="U19" s="225" t="s">
        <v>290</v>
      </c>
      <c r="V19" s="139">
        <v>344</v>
      </c>
      <c r="W19" s="139">
        <v>343</v>
      </c>
      <c r="X19" s="139">
        <v>297</v>
      </c>
      <c r="Y19" s="139">
        <v>351</v>
      </c>
      <c r="Z19" s="139">
        <v>264</v>
      </c>
      <c r="AA19" s="139">
        <v>159</v>
      </c>
      <c r="AB19" s="139">
        <v>207</v>
      </c>
      <c r="AC19" s="139">
        <v>216</v>
      </c>
    </row>
    <row r="20" spans="1:29">
      <c r="A20" s="160" t="s">
        <v>470</v>
      </c>
      <c r="B20" s="225" t="s">
        <v>290</v>
      </c>
      <c r="C20" s="225" t="s">
        <v>290</v>
      </c>
      <c r="D20" s="225" t="s">
        <v>290</v>
      </c>
      <c r="E20" s="225" t="s">
        <v>290</v>
      </c>
      <c r="F20" s="225" t="s">
        <v>290</v>
      </c>
      <c r="G20" s="225" t="s">
        <v>290</v>
      </c>
      <c r="H20" s="225" t="s">
        <v>290</v>
      </c>
      <c r="I20" s="225" t="s">
        <v>290</v>
      </c>
      <c r="J20" s="225" t="s">
        <v>290</v>
      </c>
      <c r="K20" s="225" t="s">
        <v>290</v>
      </c>
      <c r="L20" s="225" t="s">
        <v>290</v>
      </c>
      <c r="M20" s="225" t="s">
        <v>290</v>
      </c>
      <c r="N20" s="225" t="s">
        <v>290</v>
      </c>
      <c r="O20" s="225" t="s">
        <v>290</v>
      </c>
      <c r="P20" s="225" t="s">
        <v>290</v>
      </c>
      <c r="Q20" s="139">
        <v>100</v>
      </c>
      <c r="R20" s="225" t="s">
        <v>290</v>
      </c>
      <c r="S20" s="225" t="s">
        <v>290</v>
      </c>
      <c r="T20" s="225" t="s">
        <v>290</v>
      </c>
      <c r="U20" s="225" t="s">
        <v>290</v>
      </c>
      <c r="V20" s="225" t="s">
        <v>290</v>
      </c>
      <c r="W20" s="225" t="s">
        <v>290</v>
      </c>
      <c r="X20" s="225" t="s">
        <v>290</v>
      </c>
      <c r="Y20" s="225" t="s">
        <v>290</v>
      </c>
      <c r="Z20" s="225" t="s">
        <v>290</v>
      </c>
      <c r="AA20" s="225" t="s">
        <v>290</v>
      </c>
      <c r="AB20" s="225" t="s">
        <v>290</v>
      </c>
      <c r="AC20" s="225" t="s">
        <v>290</v>
      </c>
    </row>
    <row r="21" spans="1:29" ht="26">
      <c r="A21" s="160" t="s">
        <v>32</v>
      </c>
      <c r="B21" s="139">
        <v>428</v>
      </c>
      <c r="C21" s="139">
        <v>731</v>
      </c>
      <c r="D21" s="139">
        <v>1572</v>
      </c>
      <c r="E21" s="139">
        <v>889</v>
      </c>
      <c r="F21" s="139">
        <v>1238</v>
      </c>
      <c r="G21" s="139">
        <v>1267</v>
      </c>
      <c r="H21" s="139">
        <v>1493</v>
      </c>
      <c r="I21" s="139">
        <v>1912</v>
      </c>
      <c r="J21" s="139">
        <v>2036</v>
      </c>
      <c r="K21" s="139">
        <v>4604</v>
      </c>
      <c r="L21" s="139">
        <v>5415</v>
      </c>
      <c r="M21" s="139">
        <v>5014</v>
      </c>
      <c r="N21" s="139">
        <v>5702</v>
      </c>
      <c r="O21" s="139">
        <v>5642</v>
      </c>
      <c r="P21" s="139">
        <v>5254</v>
      </c>
      <c r="Q21" s="139">
        <v>3065</v>
      </c>
      <c r="R21" s="139">
        <v>2775</v>
      </c>
      <c r="S21" s="139">
        <v>2007</v>
      </c>
      <c r="T21" s="225">
        <v>1648</v>
      </c>
      <c r="U21" s="225">
        <v>1724</v>
      </c>
      <c r="V21" s="225">
        <v>2542</v>
      </c>
      <c r="W21" s="225">
        <v>1287</v>
      </c>
      <c r="X21" s="225">
        <v>1996</v>
      </c>
      <c r="Y21" s="225">
        <v>1046</v>
      </c>
      <c r="Z21" s="225">
        <v>1040</v>
      </c>
      <c r="AA21" s="225">
        <v>909</v>
      </c>
      <c r="AB21" s="225">
        <v>927</v>
      </c>
      <c r="AC21" s="225">
        <v>1516</v>
      </c>
    </row>
    <row r="22" spans="1:29" ht="14.5">
      <c r="A22" s="160" t="s">
        <v>452</v>
      </c>
      <c r="B22" s="225" t="s">
        <v>290</v>
      </c>
      <c r="C22" s="225" t="s">
        <v>290</v>
      </c>
      <c r="D22" s="225" t="s">
        <v>290</v>
      </c>
      <c r="E22" s="225" t="s">
        <v>290</v>
      </c>
      <c r="F22" s="225" t="s">
        <v>290</v>
      </c>
      <c r="G22" s="139">
        <v>855</v>
      </c>
      <c r="H22" s="139">
        <v>1564</v>
      </c>
      <c r="I22" s="139">
        <v>1615</v>
      </c>
      <c r="J22" s="139">
        <v>1299</v>
      </c>
      <c r="K22" s="139">
        <v>1352</v>
      </c>
      <c r="L22" s="139">
        <v>846</v>
      </c>
      <c r="M22" s="225" t="s">
        <v>290</v>
      </c>
      <c r="N22" s="225" t="s">
        <v>290</v>
      </c>
      <c r="O22" s="225" t="s">
        <v>290</v>
      </c>
      <c r="P22" s="225" t="s">
        <v>290</v>
      </c>
      <c r="Q22" s="225" t="s">
        <v>290</v>
      </c>
      <c r="R22" s="225" t="s">
        <v>290</v>
      </c>
      <c r="S22" s="225" t="s">
        <v>290</v>
      </c>
      <c r="T22" s="225" t="s">
        <v>290</v>
      </c>
      <c r="U22" s="225" t="s">
        <v>290</v>
      </c>
      <c r="V22" s="225">
        <v>610</v>
      </c>
      <c r="W22" s="225">
        <v>173</v>
      </c>
      <c r="X22" s="225" t="s">
        <v>290</v>
      </c>
      <c r="Y22" s="225" t="s">
        <v>290</v>
      </c>
      <c r="Z22" s="225" t="s">
        <v>290</v>
      </c>
      <c r="AA22" s="225" t="s">
        <v>290</v>
      </c>
      <c r="AB22" s="225" t="s">
        <v>290</v>
      </c>
      <c r="AC22" s="225" t="s">
        <v>290</v>
      </c>
    </row>
    <row r="23" spans="1:29" s="150" customFormat="1">
      <c r="A23" s="172" t="s">
        <v>33</v>
      </c>
      <c r="B23" s="173">
        <v>8498</v>
      </c>
      <c r="C23" s="173">
        <v>9319</v>
      </c>
      <c r="D23" s="173">
        <v>10826</v>
      </c>
      <c r="E23" s="173">
        <v>10429</v>
      </c>
      <c r="F23" s="173">
        <v>10077</v>
      </c>
      <c r="G23" s="173">
        <v>10833</v>
      </c>
      <c r="H23" s="173">
        <v>11267</v>
      </c>
      <c r="I23" s="173">
        <v>11751</v>
      </c>
      <c r="J23" s="173">
        <v>11449</v>
      </c>
      <c r="K23" s="173">
        <v>14200</v>
      </c>
      <c r="L23" s="173">
        <v>14866</v>
      </c>
      <c r="M23" s="173">
        <v>13864</v>
      </c>
      <c r="N23" s="173">
        <v>15463</v>
      </c>
      <c r="O23" s="173">
        <v>15727</v>
      </c>
      <c r="P23" s="173">
        <v>18042</v>
      </c>
      <c r="Q23" s="173">
        <f>SUM(Q14:Q22)</f>
        <v>16670</v>
      </c>
      <c r="R23" s="173">
        <v>17356</v>
      </c>
      <c r="S23" s="173">
        <v>17452</v>
      </c>
      <c r="T23" s="173">
        <v>14905</v>
      </c>
      <c r="U23" s="173">
        <v>14501</v>
      </c>
      <c r="V23" s="173">
        <v>15322</v>
      </c>
      <c r="W23" s="173">
        <v>13090</v>
      </c>
      <c r="X23" s="173">
        <v>14282</v>
      </c>
      <c r="Y23" s="173">
        <v>11950</v>
      </c>
      <c r="Z23" s="173">
        <f>Z14+Z15+Z16+Z17+Z19+Z21</f>
        <v>12553</v>
      </c>
      <c r="AA23" s="173">
        <v>10999</v>
      </c>
      <c r="AB23" s="173">
        <v>11917</v>
      </c>
      <c r="AC23" s="173">
        <v>11809</v>
      </c>
    </row>
    <row r="24" spans="1:29" s="150" customFormat="1">
      <c r="A24" s="172" t="s">
        <v>34</v>
      </c>
      <c r="B24" s="173">
        <v>12202</v>
      </c>
      <c r="C24" s="173">
        <v>13924</v>
      </c>
      <c r="D24" s="173">
        <v>15510</v>
      </c>
      <c r="E24" s="173">
        <v>15124</v>
      </c>
      <c r="F24" s="173">
        <v>14697</v>
      </c>
      <c r="G24" s="173">
        <v>15361</v>
      </c>
      <c r="H24" s="173">
        <v>17189</v>
      </c>
      <c r="I24" s="173">
        <v>17745</v>
      </c>
      <c r="J24" s="173">
        <v>15949</v>
      </c>
      <c r="K24" s="173">
        <v>18588</v>
      </c>
      <c r="L24" s="173">
        <v>19194</v>
      </c>
      <c r="M24" s="173">
        <v>18109</v>
      </c>
      <c r="N24" s="173">
        <v>19527</v>
      </c>
      <c r="O24" s="173">
        <v>19923</v>
      </c>
      <c r="P24" s="173">
        <v>22157</v>
      </c>
      <c r="Q24" s="173">
        <f>Q11+Q23</f>
        <v>20836</v>
      </c>
      <c r="R24" s="173">
        <v>21863</v>
      </c>
      <c r="S24" s="173">
        <v>21978</v>
      </c>
      <c r="T24" s="173">
        <v>19632</v>
      </c>
      <c r="U24" s="173">
        <v>19038</v>
      </c>
      <c r="V24" s="173">
        <v>19717</v>
      </c>
      <c r="W24" s="173">
        <v>17380</v>
      </c>
      <c r="X24" s="173">
        <v>18575</v>
      </c>
      <c r="Y24" s="173">
        <v>16186</v>
      </c>
      <c r="Z24" s="173">
        <f>Z23+Z11</f>
        <v>16854</v>
      </c>
      <c r="AA24" s="173">
        <v>15250</v>
      </c>
      <c r="AB24" s="173">
        <v>16149</v>
      </c>
      <c r="AC24" s="173">
        <v>15822</v>
      </c>
    </row>
    <row r="25" spans="1:29" ht="12.65" customHeight="1">
      <c r="A25" s="160"/>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row>
    <row r="26" spans="1:29" s="150" customFormat="1">
      <c r="A26" s="172" t="s">
        <v>35</v>
      </c>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row>
    <row r="27" spans="1:29">
      <c r="A27" s="160" t="s">
        <v>35</v>
      </c>
      <c r="B27" s="139">
        <v>581</v>
      </c>
      <c r="C27" s="139">
        <v>1486</v>
      </c>
      <c r="D27" s="139">
        <v>1399</v>
      </c>
      <c r="E27" s="139">
        <v>1719</v>
      </c>
      <c r="F27" s="139">
        <v>1434</v>
      </c>
      <c r="G27" s="139">
        <v>1633</v>
      </c>
      <c r="H27" s="139">
        <v>3949</v>
      </c>
      <c r="I27" s="139">
        <v>4083</v>
      </c>
      <c r="J27" s="139">
        <v>3236</v>
      </c>
      <c r="K27" s="139">
        <v>8060</v>
      </c>
      <c r="L27" s="139">
        <v>8058</v>
      </c>
      <c r="M27" s="139">
        <v>8204</v>
      </c>
      <c r="N27" s="139">
        <v>8323</v>
      </c>
      <c r="O27" s="139">
        <v>8965</v>
      </c>
      <c r="P27" s="139">
        <v>9245</v>
      </c>
      <c r="Q27" s="139">
        <v>9273</v>
      </c>
      <c r="R27" s="139">
        <v>8911</v>
      </c>
      <c r="S27" s="139">
        <v>8486</v>
      </c>
      <c r="T27" s="139">
        <v>2765</v>
      </c>
      <c r="U27" s="139">
        <v>2014</v>
      </c>
      <c r="V27" s="139">
        <v>-1090</v>
      </c>
      <c r="W27" s="139">
        <v>4271</v>
      </c>
      <c r="X27" s="139">
        <v>4106</v>
      </c>
      <c r="Y27" s="139">
        <v>3866</v>
      </c>
      <c r="Z27" s="139">
        <v>3677</v>
      </c>
      <c r="AA27" s="139">
        <v>3479</v>
      </c>
      <c r="AB27" s="139">
        <v>3416</v>
      </c>
      <c r="AC27" s="139">
        <v>3263</v>
      </c>
    </row>
    <row r="28" spans="1:29">
      <c r="A28" s="160" t="s">
        <v>19</v>
      </c>
      <c r="B28" s="139">
        <v>16</v>
      </c>
      <c r="C28" s="139">
        <v>16</v>
      </c>
      <c r="D28" s="139">
        <v>17</v>
      </c>
      <c r="E28" s="139">
        <v>16</v>
      </c>
      <c r="F28" s="139">
        <v>7</v>
      </c>
      <c r="G28" s="139">
        <v>5</v>
      </c>
      <c r="H28" s="139">
        <v>2</v>
      </c>
      <c r="I28" s="139">
        <v>-1</v>
      </c>
      <c r="J28" s="139">
        <v>1</v>
      </c>
      <c r="K28" s="139">
        <v>1</v>
      </c>
      <c r="L28" s="139">
        <v>1</v>
      </c>
      <c r="M28" s="139">
        <v>0</v>
      </c>
      <c r="N28" s="139">
        <v>0</v>
      </c>
      <c r="O28" s="139">
        <v>0</v>
      </c>
      <c r="P28" s="139">
        <v>0</v>
      </c>
      <c r="Q28" s="139">
        <v>0</v>
      </c>
      <c r="R28" s="225">
        <v>0</v>
      </c>
      <c r="S28" s="225">
        <v>0</v>
      </c>
      <c r="T28" s="225">
        <v>0</v>
      </c>
      <c r="U28" s="225">
        <v>0</v>
      </c>
      <c r="V28" s="225">
        <v>0</v>
      </c>
      <c r="W28" s="225">
        <v>0</v>
      </c>
      <c r="X28" s="225">
        <v>0</v>
      </c>
      <c r="Y28" s="225">
        <v>0</v>
      </c>
      <c r="Z28" s="225">
        <v>0</v>
      </c>
      <c r="AA28" s="225">
        <v>0</v>
      </c>
      <c r="AB28" s="225" t="s">
        <v>290</v>
      </c>
      <c r="AC28" s="225" t="s">
        <v>290</v>
      </c>
    </row>
    <row r="29" spans="1:29" s="150" customFormat="1">
      <c r="A29" s="172" t="s">
        <v>37</v>
      </c>
      <c r="B29" s="173">
        <v>597</v>
      </c>
      <c r="C29" s="173">
        <v>1502</v>
      </c>
      <c r="D29" s="173">
        <v>1416</v>
      </c>
      <c r="E29" s="173">
        <v>1735</v>
      </c>
      <c r="F29" s="173">
        <v>1442</v>
      </c>
      <c r="G29" s="173">
        <v>1638</v>
      </c>
      <c r="H29" s="173">
        <v>3951</v>
      </c>
      <c r="I29" s="173">
        <v>4082</v>
      </c>
      <c r="J29" s="173">
        <v>3237</v>
      </c>
      <c r="K29" s="173">
        <v>8061</v>
      </c>
      <c r="L29" s="173">
        <v>8059</v>
      </c>
      <c r="M29" s="173">
        <v>8204</v>
      </c>
      <c r="N29" s="173">
        <v>8323</v>
      </c>
      <c r="O29" s="173">
        <v>8965</v>
      </c>
      <c r="P29" s="173">
        <v>9245</v>
      </c>
      <c r="Q29" s="173">
        <v>9273</v>
      </c>
      <c r="R29" s="173">
        <v>8911</v>
      </c>
      <c r="S29" s="173">
        <v>8486</v>
      </c>
      <c r="T29" s="173">
        <v>2765</v>
      </c>
      <c r="U29" s="173">
        <v>2014</v>
      </c>
      <c r="V29" s="173">
        <v>-1090</v>
      </c>
      <c r="W29" s="173">
        <v>4271</v>
      </c>
      <c r="X29" s="173">
        <v>4106</v>
      </c>
      <c r="Y29" s="173">
        <v>3866</v>
      </c>
      <c r="Z29" s="173">
        <v>3677</v>
      </c>
      <c r="AA29" s="173">
        <v>3479</v>
      </c>
      <c r="AB29" s="173">
        <v>3416</v>
      </c>
      <c r="AC29" s="173">
        <v>3263</v>
      </c>
    </row>
    <row r="30" spans="1:29">
      <c r="A30" s="161"/>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row>
    <row r="31" spans="1:29" s="150" customFormat="1">
      <c r="A31" s="172" t="s">
        <v>112</v>
      </c>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row>
    <row r="32" spans="1:29">
      <c r="A32" s="160" t="s">
        <v>76</v>
      </c>
      <c r="B32" s="139">
        <v>0</v>
      </c>
      <c r="C32" s="139">
        <v>501</v>
      </c>
      <c r="D32" s="139">
        <v>2000</v>
      </c>
      <c r="E32" s="139">
        <v>2300</v>
      </c>
      <c r="F32" s="139">
        <v>1800</v>
      </c>
      <c r="G32" s="139">
        <v>1800</v>
      </c>
      <c r="H32" s="139">
        <v>2600</v>
      </c>
      <c r="I32" s="139">
        <v>3300</v>
      </c>
      <c r="J32" s="139">
        <v>3300</v>
      </c>
      <c r="K32" s="139">
        <v>3300</v>
      </c>
      <c r="L32" s="139">
        <v>2500</v>
      </c>
      <c r="M32" s="139">
        <v>2500</v>
      </c>
      <c r="N32" s="139">
        <v>2500</v>
      </c>
      <c r="O32" s="139">
        <v>3400</v>
      </c>
      <c r="P32" s="139">
        <v>3250</v>
      </c>
      <c r="Q32" s="139">
        <v>3250</v>
      </c>
      <c r="R32" s="139">
        <v>3250</v>
      </c>
      <c r="S32" s="139">
        <v>3250</v>
      </c>
      <c r="T32" s="139">
        <v>2550</v>
      </c>
      <c r="U32" s="139">
        <v>2550</v>
      </c>
      <c r="V32" s="139">
        <v>2550</v>
      </c>
      <c r="W32" s="139">
        <v>1863</v>
      </c>
      <c r="X32" s="139">
        <v>1870</v>
      </c>
      <c r="Y32" s="139">
        <v>1878</v>
      </c>
      <c r="Z32" s="139">
        <v>1858</v>
      </c>
      <c r="AA32" s="139">
        <v>1867</v>
      </c>
      <c r="AB32" s="139">
        <v>1876</v>
      </c>
      <c r="AC32" s="139">
        <v>1885</v>
      </c>
    </row>
    <row r="33" spans="1:29">
      <c r="A33" s="160" t="s">
        <v>380</v>
      </c>
      <c r="B33" s="139">
        <v>0</v>
      </c>
      <c r="C33" s="139">
        <v>763</v>
      </c>
      <c r="D33" s="139">
        <v>733</v>
      </c>
      <c r="E33" s="139">
        <v>713</v>
      </c>
      <c r="F33" s="139">
        <v>691</v>
      </c>
      <c r="G33" s="139">
        <v>652</v>
      </c>
      <c r="H33" s="139">
        <v>503</v>
      </c>
      <c r="I33" s="139">
        <v>490</v>
      </c>
      <c r="J33" s="139">
        <v>462</v>
      </c>
      <c r="K33" s="139">
        <v>461</v>
      </c>
      <c r="L33" s="139">
        <v>431</v>
      </c>
      <c r="M33" s="139">
        <v>429</v>
      </c>
      <c r="N33" s="139">
        <v>416</v>
      </c>
      <c r="O33" s="139">
        <v>396</v>
      </c>
      <c r="P33" s="139">
        <v>382</v>
      </c>
      <c r="Q33" s="139">
        <v>373</v>
      </c>
      <c r="R33" s="139">
        <v>394</v>
      </c>
      <c r="S33" s="139">
        <v>367</v>
      </c>
      <c r="T33" s="139">
        <v>364</v>
      </c>
      <c r="U33" s="139">
        <v>339</v>
      </c>
      <c r="V33" s="139">
        <v>308</v>
      </c>
      <c r="W33" s="139">
        <v>290</v>
      </c>
      <c r="X33" s="139">
        <v>276</v>
      </c>
      <c r="Y33" s="139">
        <v>256</v>
      </c>
      <c r="Z33" s="139">
        <v>280</v>
      </c>
      <c r="AA33" s="139">
        <v>283</v>
      </c>
      <c r="AB33" s="139">
        <v>262</v>
      </c>
      <c r="AC33" s="139">
        <v>238</v>
      </c>
    </row>
    <row r="34" spans="1:29">
      <c r="A34" s="160" t="s">
        <v>315</v>
      </c>
      <c r="B34" s="139">
        <v>171</v>
      </c>
      <c r="C34" s="139">
        <v>159</v>
      </c>
      <c r="D34" s="139">
        <v>142</v>
      </c>
      <c r="E34" s="139">
        <v>141</v>
      </c>
      <c r="F34" s="139">
        <v>275</v>
      </c>
      <c r="G34" s="139">
        <v>213</v>
      </c>
      <c r="H34" s="139">
        <v>175</v>
      </c>
      <c r="I34" s="139">
        <v>166</v>
      </c>
      <c r="J34" s="139">
        <v>137</v>
      </c>
      <c r="K34" s="139">
        <v>142</v>
      </c>
      <c r="L34" s="139">
        <v>142</v>
      </c>
      <c r="M34" s="139">
        <v>141</v>
      </c>
      <c r="N34" s="139">
        <v>157</v>
      </c>
      <c r="O34" s="139">
        <v>147</v>
      </c>
      <c r="P34" s="139">
        <v>170</v>
      </c>
      <c r="Q34" s="139">
        <v>169</v>
      </c>
      <c r="R34" s="139">
        <v>143</v>
      </c>
      <c r="S34" s="139">
        <v>156</v>
      </c>
      <c r="T34" s="139">
        <v>2217</v>
      </c>
      <c r="U34" s="139">
        <v>2230</v>
      </c>
      <c r="V34" s="139">
        <v>3235</v>
      </c>
      <c r="W34" s="139">
        <v>2596</v>
      </c>
      <c r="X34" s="139">
        <v>2623</v>
      </c>
      <c r="Y34" s="139">
        <v>2006</v>
      </c>
      <c r="Z34" s="139">
        <v>1954</v>
      </c>
      <c r="AA34" s="139">
        <v>1662</v>
      </c>
      <c r="AB34" s="139">
        <v>1516</v>
      </c>
      <c r="AC34" s="139">
        <v>1295</v>
      </c>
    </row>
    <row r="35" spans="1:29">
      <c r="A35" s="160" t="s">
        <v>116</v>
      </c>
      <c r="B35" s="139">
        <v>324</v>
      </c>
      <c r="C35" s="139">
        <v>340</v>
      </c>
      <c r="D35" s="139">
        <v>334</v>
      </c>
      <c r="E35" s="139">
        <v>357</v>
      </c>
      <c r="F35" s="139">
        <v>316</v>
      </c>
      <c r="G35" s="139">
        <v>336</v>
      </c>
      <c r="H35" s="139">
        <v>291</v>
      </c>
      <c r="I35" s="139">
        <v>306</v>
      </c>
      <c r="J35" s="139">
        <v>360</v>
      </c>
      <c r="K35" s="139">
        <v>280</v>
      </c>
      <c r="L35" s="139">
        <v>256</v>
      </c>
      <c r="M35" s="139">
        <v>213</v>
      </c>
      <c r="N35" s="139">
        <v>238</v>
      </c>
      <c r="O35" s="139">
        <v>262</v>
      </c>
      <c r="P35" s="139">
        <v>270</v>
      </c>
      <c r="Q35" s="139">
        <v>238</v>
      </c>
      <c r="R35" s="139">
        <v>112</v>
      </c>
      <c r="S35" s="139">
        <v>154</v>
      </c>
      <c r="T35" s="139">
        <v>135</v>
      </c>
      <c r="U35" s="139">
        <v>60</v>
      </c>
      <c r="V35" s="139">
        <v>210</v>
      </c>
      <c r="W35" s="139">
        <f>200+10</f>
        <v>210</v>
      </c>
      <c r="X35" s="139">
        <f>199+11</f>
        <v>210</v>
      </c>
      <c r="Y35" s="139">
        <v>216</v>
      </c>
      <c r="Z35" s="139">
        <v>393</v>
      </c>
      <c r="AA35" s="139">
        <f>203+156</f>
        <v>359</v>
      </c>
      <c r="AB35" s="139">
        <f>203+133</f>
        <v>336</v>
      </c>
      <c r="AC35" s="139">
        <f>203+107</f>
        <v>310</v>
      </c>
    </row>
    <row r="36" spans="1:29" s="150" customFormat="1">
      <c r="A36" s="172" t="s">
        <v>45</v>
      </c>
      <c r="B36" s="173">
        <v>495</v>
      </c>
      <c r="C36" s="173">
        <v>1764</v>
      </c>
      <c r="D36" s="173">
        <v>3209</v>
      </c>
      <c r="E36" s="173">
        <v>3512</v>
      </c>
      <c r="F36" s="173">
        <v>3082</v>
      </c>
      <c r="G36" s="173">
        <v>3002</v>
      </c>
      <c r="H36" s="173">
        <v>3569</v>
      </c>
      <c r="I36" s="173">
        <v>4262</v>
      </c>
      <c r="J36" s="173">
        <v>4259</v>
      </c>
      <c r="K36" s="173">
        <v>4182</v>
      </c>
      <c r="L36" s="173">
        <v>3329</v>
      </c>
      <c r="M36" s="173">
        <v>3283</v>
      </c>
      <c r="N36" s="173">
        <v>3311</v>
      </c>
      <c r="O36" s="173">
        <v>4205</v>
      </c>
      <c r="P36" s="173">
        <v>4072</v>
      </c>
      <c r="Q36" s="173">
        <f>SUM(Q32:Q35)</f>
        <v>4030</v>
      </c>
      <c r="R36" s="173">
        <v>3899</v>
      </c>
      <c r="S36" s="173">
        <v>3927</v>
      </c>
      <c r="T36" s="173">
        <v>5266</v>
      </c>
      <c r="U36" s="173">
        <v>5179</v>
      </c>
      <c r="V36" s="173">
        <v>6303</v>
      </c>
      <c r="W36" s="173">
        <v>4959</v>
      </c>
      <c r="X36" s="173">
        <v>4979</v>
      </c>
      <c r="Y36" s="173">
        <v>4356</v>
      </c>
      <c r="Z36" s="173">
        <v>4485</v>
      </c>
      <c r="AA36" s="173">
        <v>4171</v>
      </c>
      <c r="AB36" s="173">
        <v>3990</v>
      </c>
      <c r="AC36" s="173">
        <v>3728</v>
      </c>
    </row>
    <row r="37" spans="1:29">
      <c r="A37" s="161"/>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row>
    <row r="38" spans="1:29" s="150" customFormat="1">
      <c r="A38" s="172" t="s">
        <v>46</v>
      </c>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row>
    <row r="39" spans="1:29">
      <c r="A39" s="160" t="s">
        <v>75</v>
      </c>
      <c r="B39" s="139">
        <v>0</v>
      </c>
      <c r="C39" s="139">
        <v>3762</v>
      </c>
      <c r="D39" s="139">
        <v>2865</v>
      </c>
      <c r="E39" s="139">
        <v>2510</v>
      </c>
      <c r="F39" s="139">
        <v>2980</v>
      </c>
      <c r="G39" s="139">
        <v>3660</v>
      </c>
      <c r="H39" s="139">
        <v>2580</v>
      </c>
      <c r="I39" s="139">
        <v>1980</v>
      </c>
      <c r="J39" s="139">
        <v>1260</v>
      </c>
      <c r="K39" s="139">
        <v>50</v>
      </c>
      <c r="L39" s="139">
        <v>800</v>
      </c>
      <c r="M39" s="139">
        <v>800</v>
      </c>
      <c r="N39" s="139">
        <v>800</v>
      </c>
      <c r="O39" s="139">
        <v>800</v>
      </c>
      <c r="P39" s="139">
        <v>150</v>
      </c>
      <c r="Q39" s="139">
        <v>150</v>
      </c>
      <c r="R39" s="139">
        <v>650</v>
      </c>
      <c r="S39" s="139">
        <v>950</v>
      </c>
      <c r="T39" s="139">
        <v>997</v>
      </c>
      <c r="U39" s="139">
        <v>2200</v>
      </c>
      <c r="V39" s="139">
        <v>4700</v>
      </c>
      <c r="W39" s="225" t="s">
        <v>290</v>
      </c>
      <c r="X39" s="225" t="s">
        <v>290</v>
      </c>
      <c r="Y39" s="225">
        <v>600</v>
      </c>
      <c r="Z39" s="225">
        <v>200</v>
      </c>
      <c r="AA39" s="225">
        <v>800</v>
      </c>
      <c r="AB39" s="225" t="s">
        <v>290</v>
      </c>
      <c r="AC39" s="225">
        <v>1800</v>
      </c>
    </row>
    <row r="40" spans="1:29">
      <c r="A40" s="160" t="s">
        <v>381</v>
      </c>
      <c r="B40" s="139">
        <v>0</v>
      </c>
      <c r="C40" s="139">
        <v>134</v>
      </c>
      <c r="D40" s="139">
        <v>132</v>
      </c>
      <c r="E40" s="139">
        <v>132</v>
      </c>
      <c r="F40" s="139">
        <v>132</v>
      </c>
      <c r="G40" s="139">
        <v>131</v>
      </c>
      <c r="H40" s="139">
        <v>105</v>
      </c>
      <c r="I40" s="139">
        <v>107</v>
      </c>
      <c r="J40" s="139">
        <v>104</v>
      </c>
      <c r="K40" s="139">
        <v>109</v>
      </c>
      <c r="L40" s="139">
        <v>107</v>
      </c>
      <c r="M40" s="139">
        <v>105</v>
      </c>
      <c r="N40" s="139">
        <v>106</v>
      </c>
      <c r="O40" s="139">
        <v>112</v>
      </c>
      <c r="P40" s="139">
        <v>105</v>
      </c>
      <c r="Q40" s="139">
        <v>106</v>
      </c>
      <c r="R40" s="139">
        <v>119</v>
      </c>
      <c r="S40" s="139">
        <v>116</v>
      </c>
      <c r="T40" s="139">
        <v>119</v>
      </c>
      <c r="U40" s="139">
        <v>114</v>
      </c>
      <c r="V40" s="139">
        <v>93</v>
      </c>
      <c r="W40" s="139">
        <v>102</v>
      </c>
      <c r="X40" s="139">
        <v>100</v>
      </c>
      <c r="Y40" s="139">
        <v>101</v>
      </c>
      <c r="Z40" s="139">
        <v>96</v>
      </c>
      <c r="AA40" s="139">
        <v>103</v>
      </c>
      <c r="AB40" s="139">
        <v>102</v>
      </c>
      <c r="AC40" s="139">
        <v>100</v>
      </c>
    </row>
    <row r="41" spans="1:29">
      <c r="A41" s="160" t="s">
        <v>325</v>
      </c>
      <c r="B41" s="139">
        <v>0</v>
      </c>
      <c r="C41" s="139">
        <v>0</v>
      </c>
      <c r="D41" s="139">
        <v>219</v>
      </c>
      <c r="E41" s="139">
        <v>219</v>
      </c>
      <c r="F41" s="139">
        <v>0</v>
      </c>
      <c r="G41" s="139">
        <v>0</v>
      </c>
      <c r="H41" s="139">
        <v>0</v>
      </c>
      <c r="I41" s="139">
        <v>0</v>
      </c>
      <c r="J41" s="139">
        <v>0</v>
      </c>
      <c r="K41" s="139">
        <v>0</v>
      </c>
      <c r="L41" s="139">
        <v>0</v>
      </c>
      <c r="M41" s="139">
        <v>0</v>
      </c>
      <c r="N41" s="139">
        <v>0</v>
      </c>
      <c r="O41" s="139">
        <v>0</v>
      </c>
      <c r="P41" s="139">
        <v>0</v>
      </c>
      <c r="Q41" s="139"/>
      <c r="R41" s="259">
        <v>0</v>
      </c>
      <c r="S41" s="259">
        <v>0</v>
      </c>
      <c r="T41" s="259">
        <v>0</v>
      </c>
      <c r="U41" s="259">
        <v>0</v>
      </c>
      <c r="V41" s="259">
        <v>0</v>
      </c>
      <c r="W41" s="259">
        <v>0</v>
      </c>
      <c r="X41" s="259">
        <v>0</v>
      </c>
      <c r="Y41" s="259">
        <v>0</v>
      </c>
      <c r="Z41" s="259">
        <v>0</v>
      </c>
      <c r="AA41" s="259">
        <v>0</v>
      </c>
      <c r="AB41" s="259" t="s">
        <v>290</v>
      </c>
      <c r="AC41" s="259" t="s">
        <v>290</v>
      </c>
    </row>
    <row r="42" spans="1:29">
      <c r="A42" s="160" t="s">
        <v>317</v>
      </c>
      <c r="B42" s="139">
        <v>138</v>
      </c>
      <c r="C42" s="139">
        <v>146</v>
      </c>
      <c r="D42" s="139">
        <v>147</v>
      </c>
      <c r="E42" s="139">
        <v>142</v>
      </c>
      <c r="F42" s="139">
        <v>139</v>
      </c>
      <c r="G42" s="139">
        <v>145</v>
      </c>
      <c r="H42" s="139">
        <v>173</v>
      </c>
      <c r="I42" s="139">
        <v>183</v>
      </c>
      <c r="J42" s="139">
        <v>185</v>
      </c>
      <c r="K42" s="139">
        <v>197</v>
      </c>
      <c r="L42" s="139">
        <v>209</v>
      </c>
      <c r="M42" s="139">
        <v>219</v>
      </c>
      <c r="N42" s="139">
        <v>215</v>
      </c>
      <c r="O42" s="139">
        <v>108</v>
      </c>
      <c r="P42" s="139">
        <v>100</v>
      </c>
      <c r="Q42" s="139">
        <v>70</v>
      </c>
      <c r="R42" s="139">
        <v>55</v>
      </c>
      <c r="S42" s="139">
        <v>54</v>
      </c>
      <c r="T42" s="139">
        <v>66</v>
      </c>
      <c r="U42" s="139">
        <v>112</v>
      </c>
      <c r="V42" s="139">
        <v>797</v>
      </c>
      <c r="W42" s="139">
        <v>1152</v>
      </c>
      <c r="X42" s="139">
        <v>876</v>
      </c>
      <c r="Y42" s="139">
        <v>1351</v>
      </c>
      <c r="Z42" s="259">
        <v>1072</v>
      </c>
      <c r="AA42" s="259">
        <v>984</v>
      </c>
      <c r="AB42" s="259">
        <v>1001</v>
      </c>
      <c r="AC42" s="259">
        <v>991</v>
      </c>
    </row>
    <row r="43" spans="1:29">
      <c r="A43" s="160" t="s">
        <v>115</v>
      </c>
      <c r="B43" s="139">
        <v>4373</v>
      </c>
      <c r="C43" s="139">
        <v>0</v>
      </c>
      <c r="D43" s="139">
        <v>0</v>
      </c>
      <c r="E43" s="139">
        <v>0</v>
      </c>
      <c r="F43" s="139">
        <v>0</v>
      </c>
      <c r="G43" s="139">
        <v>0</v>
      </c>
      <c r="H43" s="139">
        <v>0</v>
      </c>
      <c r="I43" s="139">
        <v>0</v>
      </c>
      <c r="J43" s="139">
        <v>0</v>
      </c>
      <c r="K43" s="139">
        <v>0</v>
      </c>
      <c r="L43" s="139">
        <v>0</v>
      </c>
      <c r="M43" s="139">
        <v>0</v>
      </c>
      <c r="N43" s="139">
        <v>0</v>
      </c>
      <c r="O43" s="139">
        <v>0</v>
      </c>
      <c r="P43" s="139">
        <v>0</v>
      </c>
      <c r="Q43" s="139">
        <v>0</v>
      </c>
      <c r="R43" s="225">
        <v>0</v>
      </c>
      <c r="S43" s="225">
        <v>0</v>
      </c>
      <c r="T43" s="122">
        <v>0</v>
      </c>
      <c r="U43" s="122">
        <v>0</v>
      </c>
      <c r="V43" s="122">
        <v>0</v>
      </c>
      <c r="W43" s="122">
        <v>0</v>
      </c>
      <c r="X43" s="122">
        <v>0</v>
      </c>
      <c r="Y43" s="122">
        <v>0</v>
      </c>
      <c r="Z43" s="122">
        <v>0</v>
      </c>
      <c r="AA43" s="122">
        <v>0</v>
      </c>
      <c r="AB43" s="321" t="s">
        <v>290</v>
      </c>
      <c r="AC43" s="321" t="s">
        <v>290</v>
      </c>
    </row>
    <row r="44" spans="1:29">
      <c r="A44" s="160" t="s">
        <v>113</v>
      </c>
      <c r="B44" s="139">
        <v>6598</v>
      </c>
      <c r="C44" s="139">
        <v>6616</v>
      </c>
      <c r="D44" s="139">
        <v>7521</v>
      </c>
      <c r="E44" s="139">
        <v>6874</v>
      </c>
      <c r="F44" s="139">
        <v>6923</v>
      </c>
      <c r="G44" s="139">
        <v>5885</v>
      </c>
      <c r="H44" s="139">
        <v>6326</v>
      </c>
      <c r="I44" s="139">
        <v>6575</v>
      </c>
      <c r="J44" s="139">
        <v>6124</v>
      </c>
      <c r="K44" s="139">
        <v>5155</v>
      </c>
      <c r="L44" s="139">
        <v>6245</v>
      </c>
      <c r="M44" s="139">
        <v>5498</v>
      </c>
      <c r="N44" s="139">
        <v>6772</v>
      </c>
      <c r="O44" s="139">
        <v>5733</v>
      </c>
      <c r="P44" s="139">
        <v>8485</v>
      </c>
      <c r="Q44" s="139">
        <v>7207</v>
      </c>
      <c r="R44" s="139">
        <v>8229</v>
      </c>
      <c r="S44" s="139">
        <v>8445</v>
      </c>
      <c r="T44" s="139">
        <v>10418</v>
      </c>
      <c r="U44" s="139">
        <v>9419</v>
      </c>
      <c r="V44" s="139">
        <v>8467</v>
      </c>
      <c r="W44" s="139">
        <v>6798</v>
      </c>
      <c r="X44" s="139">
        <v>8514</v>
      </c>
      <c r="Y44" s="139">
        <v>5912</v>
      </c>
      <c r="Z44" s="139">
        <v>7324</v>
      </c>
      <c r="AA44" s="139">
        <v>5713</v>
      </c>
      <c r="AB44" s="139">
        <v>7640</v>
      </c>
      <c r="AC44" s="139">
        <v>5940</v>
      </c>
    </row>
    <row r="45" spans="1:29" ht="14.5">
      <c r="A45" s="160" t="s">
        <v>449</v>
      </c>
      <c r="B45" s="139"/>
      <c r="C45" s="139"/>
      <c r="D45" s="139"/>
      <c r="E45" s="139"/>
      <c r="F45" s="139"/>
      <c r="G45" s="139">
        <v>901</v>
      </c>
      <c r="H45" s="139">
        <v>485</v>
      </c>
      <c r="I45" s="139">
        <v>555</v>
      </c>
      <c r="J45" s="139">
        <v>781</v>
      </c>
      <c r="K45" s="139">
        <v>834</v>
      </c>
      <c r="L45" s="139">
        <v>446</v>
      </c>
      <c r="M45" s="139">
        <v>0</v>
      </c>
      <c r="N45" s="139">
        <v>0</v>
      </c>
      <c r="O45" s="139">
        <v>0</v>
      </c>
      <c r="P45" s="139">
        <v>0</v>
      </c>
      <c r="Q45" s="139">
        <v>0</v>
      </c>
      <c r="R45" s="225">
        <v>0</v>
      </c>
      <c r="S45" s="225">
        <v>0</v>
      </c>
      <c r="T45" s="225">
        <v>0</v>
      </c>
      <c r="U45" s="225">
        <v>0</v>
      </c>
      <c r="V45" s="225">
        <v>447</v>
      </c>
      <c r="W45" s="225">
        <v>98</v>
      </c>
      <c r="X45" s="225">
        <v>0</v>
      </c>
      <c r="Y45" s="225">
        <v>0</v>
      </c>
      <c r="Z45" s="225">
        <v>0</v>
      </c>
      <c r="AA45" s="225">
        <v>0</v>
      </c>
      <c r="AB45" s="225" t="s">
        <v>290</v>
      </c>
      <c r="AC45" s="225" t="s">
        <v>290</v>
      </c>
    </row>
    <row r="46" spans="1:29" s="150" customFormat="1">
      <c r="A46" s="172" t="s">
        <v>50</v>
      </c>
      <c r="B46" s="173">
        <v>11110</v>
      </c>
      <c r="C46" s="173">
        <v>10658</v>
      </c>
      <c r="D46" s="173">
        <v>10884</v>
      </c>
      <c r="E46" s="173">
        <v>9877</v>
      </c>
      <c r="F46" s="173">
        <v>10174</v>
      </c>
      <c r="G46" s="173">
        <v>10721</v>
      </c>
      <c r="H46" s="173">
        <v>9669</v>
      </c>
      <c r="I46" s="173">
        <v>9400</v>
      </c>
      <c r="J46" s="173">
        <v>8454</v>
      </c>
      <c r="K46" s="173">
        <v>6345</v>
      </c>
      <c r="L46" s="173">
        <v>7806</v>
      </c>
      <c r="M46" s="173">
        <v>6622</v>
      </c>
      <c r="N46" s="173">
        <v>7893</v>
      </c>
      <c r="O46" s="173">
        <v>6753</v>
      </c>
      <c r="P46" s="173">
        <v>8840</v>
      </c>
      <c r="Q46" s="173">
        <f>SUM(Q39:Q45)</f>
        <v>7533</v>
      </c>
      <c r="R46" s="173">
        <v>9053</v>
      </c>
      <c r="S46" s="173">
        <v>9565</v>
      </c>
      <c r="T46" s="173">
        <v>11600</v>
      </c>
      <c r="U46" s="173">
        <v>11845</v>
      </c>
      <c r="V46" s="173">
        <v>14504</v>
      </c>
      <c r="W46" s="173">
        <v>8150</v>
      </c>
      <c r="X46" s="173">
        <v>9490</v>
      </c>
      <c r="Y46" s="173">
        <v>7964</v>
      </c>
      <c r="Z46" s="173">
        <f>Z39+Z40+Z42+Z44</f>
        <v>8692</v>
      </c>
      <c r="AA46" s="173">
        <v>7600</v>
      </c>
      <c r="AB46" s="173">
        <v>8743</v>
      </c>
      <c r="AC46" s="173">
        <v>8831</v>
      </c>
    </row>
    <row r="47" spans="1:29" s="150" customFormat="1">
      <c r="A47" s="172" t="s">
        <v>51</v>
      </c>
      <c r="B47" s="173">
        <v>11605</v>
      </c>
      <c r="C47" s="173">
        <v>12422</v>
      </c>
      <c r="D47" s="173">
        <v>14094</v>
      </c>
      <c r="E47" s="173">
        <v>13389</v>
      </c>
      <c r="F47" s="173">
        <v>13256</v>
      </c>
      <c r="G47" s="173">
        <v>13723</v>
      </c>
      <c r="H47" s="173">
        <v>13238</v>
      </c>
      <c r="I47" s="173">
        <v>13662</v>
      </c>
      <c r="J47" s="173">
        <v>12713</v>
      </c>
      <c r="K47" s="173">
        <v>10527</v>
      </c>
      <c r="L47" s="173">
        <v>11135</v>
      </c>
      <c r="M47" s="173">
        <v>9905</v>
      </c>
      <c r="N47" s="173">
        <v>11204</v>
      </c>
      <c r="O47" s="173">
        <v>10958</v>
      </c>
      <c r="P47" s="173">
        <v>12912</v>
      </c>
      <c r="Q47" s="173">
        <f>Q36+Q46</f>
        <v>11563</v>
      </c>
      <c r="R47" s="173">
        <v>12952</v>
      </c>
      <c r="S47" s="173">
        <v>13492</v>
      </c>
      <c r="T47" s="173">
        <v>16886</v>
      </c>
      <c r="U47" s="173">
        <v>17024</v>
      </c>
      <c r="V47" s="173">
        <v>20807</v>
      </c>
      <c r="W47" s="173">
        <v>13109</v>
      </c>
      <c r="X47" s="173">
        <v>14469</v>
      </c>
      <c r="Y47" s="173">
        <v>12320</v>
      </c>
      <c r="Z47" s="173">
        <f>Z46+Z36</f>
        <v>13177</v>
      </c>
      <c r="AA47" s="173">
        <v>11771</v>
      </c>
      <c r="AB47" s="173">
        <v>12733</v>
      </c>
      <c r="AC47" s="173">
        <v>12559</v>
      </c>
    </row>
    <row r="48" spans="1:29" s="150" customFormat="1">
      <c r="A48" s="172" t="s">
        <v>52</v>
      </c>
      <c r="B48" s="173">
        <v>12202</v>
      </c>
      <c r="C48" s="173">
        <v>13924</v>
      </c>
      <c r="D48" s="173">
        <v>15510</v>
      </c>
      <c r="E48" s="173">
        <v>15124</v>
      </c>
      <c r="F48" s="173">
        <v>14697</v>
      </c>
      <c r="G48" s="173">
        <v>15361</v>
      </c>
      <c r="H48" s="173">
        <v>17189</v>
      </c>
      <c r="I48" s="173">
        <v>17745</v>
      </c>
      <c r="J48" s="173">
        <v>15949</v>
      </c>
      <c r="K48" s="173">
        <v>18588</v>
      </c>
      <c r="L48" s="173">
        <v>19194</v>
      </c>
      <c r="M48" s="173">
        <v>18109</v>
      </c>
      <c r="N48" s="173">
        <v>19527</v>
      </c>
      <c r="O48" s="173">
        <v>19923</v>
      </c>
      <c r="P48" s="173">
        <v>22157</v>
      </c>
      <c r="Q48" s="173">
        <f>Q47+Q29</f>
        <v>20836</v>
      </c>
      <c r="R48" s="173">
        <v>21863</v>
      </c>
      <c r="S48" s="173">
        <v>21978</v>
      </c>
      <c r="T48" s="173">
        <v>19632</v>
      </c>
      <c r="U48" s="173">
        <v>19038</v>
      </c>
      <c r="V48" s="173">
        <v>19717</v>
      </c>
      <c r="W48" s="173">
        <v>17380</v>
      </c>
      <c r="X48" s="173">
        <v>18575</v>
      </c>
      <c r="Y48" s="173">
        <v>16186</v>
      </c>
      <c r="Z48" s="173">
        <f>Z47+Z29</f>
        <v>16854</v>
      </c>
      <c r="AA48" s="173">
        <v>15250</v>
      </c>
      <c r="AB48" s="173">
        <v>16149</v>
      </c>
      <c r="AC48" s="173">
        <v>15822</v>
      </c>
    </row>
    <row r="49" spans="1:17">
      <c r="A49" s="161"/>
      <c r="B49" s="162"/>
      <c r="C49" s="162"/>
      <c r="D49" s="162"/>
      <c r="E49" s="162"/>
      <c r="F49" s="162"/>
      <c r="G49" s="162"/>
      <c r="H49" s="162"/>
      <c r="I49" s="162"/>
      <c r="J49" s="162"/>
      <c r="K49" s="162"/>
      <c r="L49" s="162"/>
      <c r="M49" s="162"/>
      <c r="N49" s="162"/>
      <c r="O49" s="162"/>
      <c r="P49" s="162"/>
      <c r="Q49" s="162"/>
    </row>
    <row r="50" spans="1:17" s="317" customFormat="1" ht="51.5" customHeight="1">
      <c r="A50" s="342" t="s">
        <v>594</v>
      </c>
      <c r="B50" s="342"/>
      <c r="C50" s="342"/>
      <c r="D50" s="342"/>
      <c r="E50" s="342"/>
      <c r="F50" s="342"/>
      <c r="G50" s="342"/>
      <c r="H50" s="342"/>
      <c r="I50" s="342"/>
      <c r="J50" s="342"/>
      <c r="K50" s="342"/>
      <c r="L50" s="313"/>
      <c r="M50" s="313"/>
      <c r="N50" s="313"/>
      <c r="O50" s="313"/>
      <c r="P50" s="313"/>
      <c r="Q50" s="313"/>
    </row>
    <row r="51" spans="1:17">
      <c r="A51" s="171"/>
      <c r="B51" s="145"/>
      <c r="C51" s="145"/>
      <c r="D51" s="145"/>
      <c r="E51" s="145"/>
      <c r="F51" s="145"/>
      <c r="G51" s="145"/>
      <c r="H51" s="145"/>
      <c r="I51" s="145"/>
      <c r="J51" s="145"/>
      <c r="K51" s="145"/>
      <c r="L51" s="145"/>
      <c r="M51" s="145"/>
      <c r="N51" s="145"/>
    </row>
    <row r="52" spans="1:17">
      <c r="A52" s="145"/>
      <c r="B52" s="145"/>
      <c r="C52" s="145"/>
      <c r="D52" s="145"/>
      <c r="E52" s="145"/>
      <c r="F52" s="145"/>
      <c r="G52" s="145"/>
      <c r="H52" s="145"/>
      <c r="I52" s="145"/>
      <c r="J52" s="145"/>
      <c r="K52" s="145"/>
      <c r="L52" s="145"/>
      <c r="M52" s="145"/>
      <c r="N52" s="145"/>
    </row>
    <row r="53" spans="1:17">
      <c r="A53" s="145"/>
      <c r="B53" s="145"/>
      <c r="C53" s="145"/>
      <c r="D53" s="145"/>
      <c r="E53" s="145"/>
      <c r="F53" s="145"/>
      <c r="G53" s="145"/>
      <c r="H53" s="145"/>
      <c r="I53" s="145"/>
      <c r="J53" s="145"/>
      <c r="K53" s="145"/>
      <c r="L53" s="145"/>
      <c r="M53" s="145"/>
      <c r="N53" s="145"/>
    </row>
    <row r="54" spans="1:17">
      <c r="A54" s="145"/>
      <c r="B54" s="145"/>
      <c r="C54" s="145"/>
      <c r="D54" s="145"/>
      <c r="E54" s="145"/>
      <c r="F54" s="145"/>
      <c r="G54" s="145"/>
      <c r="H54" s="145"/>
      <c r="I54" s="145"/>
      <c r="J54" s="145"/>
      <c r="K54" s="145"/>
      <c r="L54" s="145"/>
      <c r="M54" s="145"/>
      <c r="N54" s="145"/>
    </row>
    <row r="55" spans="1:17">
      <c r="A55" s="145"/>
      <c r="B55" s="145"/>
      <c r="C55" s="145"/>
      <c r="D55" s="145"/>
      <c r="E55" s="145"/>
      <c r="F55" s="145"/>
      <c r="G55" s="145"/>
      <c r="H55" s="145"/>
      <c r="I55" s="145"/>
      <c r="J55" s="145"/>
      <c r="K55" s="145"/>
      <c r="L55" s="145"/>
      <c r="M55" s="145"/>
      <c r="N55" s="145"/>
    </row>
    <row r="56" spans="1:17">
      <c r="A56" s="145"/>
      <c r="B56" s="145"/>
      <c r="C56" s="145"/>
      <c r="D56" s="145"/>
      <c r="E56" s="145"/>
      <c r="F56" s="145"/>
      <c r="G56" s="145"/>
      <c r="H56" s="145"/>
      <c r="I56" s="145"/>
      <c r="J56" s="145"/>
      <c r="K56" s="145"/>
      <c r="L56" s="145"/>
      <c r="M56" s="145"/>
      <c r="N56" s="145"/>
    </row>
    <row r="57" spans="1:17">
      <c r="A57" s="145"/>
      <c r="B57" s="145"/>
      <c r="C57" s="145"/>
      <c r="D57" s="145"/>
      <c r="E57" s="145"/>
      <c r="F57" s="145"/>
      <c r="G57" s="145"/>
      <c r="H57" s="145"/>
      <c r="I57" s="145"/>
      <c r="J57" s="145"/>
      <c r="K57" s="145"/>
      <c r="L57" s="145"/>
      <c r="M57" s="145"/>
      <c r="N57" s="145"/>
    </row>
    <row r="58" spans="1:17">
      <c r="A58" s="145"/>
      <c r="B58" s="145"/>
      <c r="C58" s="145"/>
      <c r="D58" s="145"/>
      <c r="E58" s="145"/>
      <c r="F58" s="145"/>
      <c r="G58" s="145"/>
      <c r="H58" s="145"/>
      <c r="I58" s="145"/>
      <c r="J58" s="145"/>
      <c r="K58" s="145"/>
      <c r="L58" s="145"/>
      <c r="M58" s="145"/>
      <c r="N58" s="145"/>
    </row>
    <row r="59" spans="1:17">
      <c r="A59" s="145"/>
      <c r="B59" s="145"/>
      <c r="C59" s="145"/>
      <c r="D59" s="145"/>
      <c r="E59" s="145"/>
      <c r="F59" s="145"/>
      <c r="G59" s="145"/>
      <c r="H59" s="145"/>
      <c r="I59" s="145"/>
      <c r="J59" s="145"/>
      <c r="K59" s="145"/>
      <c r="L59" s="145"/>
      <c r="M59" s="145"/>
      <c r="N59" s="145"/>
    </row>
    <row r="60" spans="1:17">
      <c r="A60" s="145"/>
      <c r="B60" s="145"/>
      <c r="C60" s="145"/>
      <c r="D60" s="145"/>
      <c r="E60" s="145"/>
      <c r="F60" s="145"/>
      <c r="G60" s="145"/>
      <c r="H60" s="145"/>
      <c r="I60" s="145"/>
      <c r="J60" s="145"/>
      <c r="K60" s="145"/>
      <c r="L60" s="145"/>
      <c r="M60" s="145"/>
      <c r="N60" s="145"/>
    </row>
    <row r="61" spans="1:17">
      <c r="A61" s="145"/>
      <c r="B61" s="145"/>
      <c r="C61" s="145"/>
      <c r="D61" s="145"/>
      <c r="E61" s="145"/>
      <c r="F61" s="145"/>
      <c r="G61" s="145"/>
      <c r="H61" s="145"/>
      <c r="I61" s="145"/>
      <c r="J61" s="145"/>
      <c r="K61" s="145"/>
      <c r="L61" s="145"/>
      <c r="M61" s="145"/>
      <c r="N61" s="145"/>
    </row>
    <row r="62" spans="1:17">
      <c r="A62" s="145"/>
      <c r="B62" s="145"/>
      <c r="C62" s="145"/>
      <c r="D62" s="145"/>
      <c r="E62" s="145"/>
      <c r="F62" s="145"/>
      <c r="G62" s="145"/>
      <c r="H62" s="145"/>
      <c r="I62" s="145"/>
      <c r="J62" s="145"/>
      <c r="K62" s="145"/>
      <c r="L62" s="145"/>
      <c r="M62" s="145"/>
      <c r="N62" s="145"/>
    </row>
    <row r="63" spans="1:17">
      <c r="A63" s="145"/>
      <c r="B63" s="145"/>
      <c r="C63" s="145"/>
      <c r="D63" s="145"/>
      <c r="E63" s="145"/>
      <c r="F63" s="145"/>
      <c r="G63" s="145"/>
      <c r="H63" s="145"/>
      <c r="I63" s="145"/>
      <c r="J63" s="145"/>
      <c r="K63" s="145"/>
      <c r="L63" s="145"/>
      <c r="M63" s="145"/>
      <c r="N63" s="145"/>
    </row>
    <row r="64" spans="1:17">
      <c r="A64" s="145"/>
      <c r="B64" s="145"/>
      <c r="C64" s="145"/>
      <c r="D64" s="145"/>
      <c r="E64" s="145"/>
      <c r="F64" s="145"/>
      <c r="G64" s="145"/>
      <c r="H64" s="145"/>
      <c r="I64" s="145"/>
      <c r="J64" s="145"/>
      <c r="K64" s="145"/>
      <c r="L64" s="145"/>
      <c r="M64" s="145"/>
      <c r="N64" s="145"/>
    </row>
    <row r="65" spans="1:14">
      <c r="A65" s="145"/>
      <c r="B65" s="145"/>
      <c r="C65" s="145"/>
      <c r="D65" s="145"/>
      <c r="E65" s="145"/>
      <c r="F65" s="145"/>
      <c r="G65" s="145"/>
      <c r="H65" s="145"/>
      <c r="I65" s="145"/>
      <c r="J65" s="145"/>
      <c r="K65" s="145"/>
      <c r="L65" s="145"/>
      <c r="M65" s="145"/>
      <c r="N65" s="145"/>
    </row>
    <row r="66" spans="1:14">
      <c r="A66" s="145"/>
      <c r="B66" s="145"/>
      <c r="C66" s="145"/>
      <c r="D66" s="145"/>
      <c r="E66" s="145"/>
      <c r="F66" s="145"/>
      <c r="G66" s="145"/>
      <c r="H66" s="145"/>
      <c r="I66" s="145"/>
      <c r="J66" s="145"/>
      <c r="K66" s="145"/>
      <c r="L66" s="145"/>
      <c r="M66" s="145"/>
      <c r="N66" s="145"/>
    </row>
    <row r="67" spans="1:14">
      <c r="A67" s="145"/>
      <c r="B67" s="145"/>
      <c r="C67" s="145"/>
      <c r="D67" s="145"/>
      <c r="E67" s="145"/>
      <c r="F67" s="145"/>
      <c r="G67" s="145"/>
      <c r="H67" s="145"/>
      <c r="I67" s="145"/>
      <c r="J67" s="145"/>
      <c r="K67" s="145"/>
      <c r="L67" s="145"/>
      <c r="M67" s="145"/>
      <c r="N67" s="145"/>
    </row>
    <row r="68" spans="1:14">
      <c r="A68" s="145"/>
      <c r="B68" s="145"/>
      <c r="C68" s="145"/>
      <c r="D68" s="145"/>
      <c r="E68" s="145"/>
      <c r="F68" s="145"/>
      <c r="G68" s="145"/>
      <c r="H68" s="145"/>
      <c r="I68" s="145"/>
      <c r="J68" s="145"/>
      <c r="K68" s="145"/>
      <c r="L68" s="145"/>
      <c r="M68" s="145"/>
      <c r="N68" s="145"/>
    </row>
    <row r="69" spans="1:14">
      <c r="A69" s="145"/>
      <c r="B69" s="145"/>
      <c r="C69" s="145"/>
      <c r="D69" s="145"/>
      <c r="E69" s="145"/>
      <c r="F69" s="145"/>
      <c r="G69" s="145"/>
      <c r="H69" s="145"/>
      <c r="I69" s="145"/>
      <c r="J69" s="145"/>
      <c r="K69" s="145"/>
      <c r="L69" s="145"/>
      <c r="M69" s="145"/>
      <c r="N69" s="145"/>
    </row>
    <row r="70" spans="1:14">
      <c r="A70" s="145"/>
      <c r="B70" s="145"/>
      <c r="C70" s="145"/>
      <c r="D70" s="145"/>
      <c r="E70" s="145"/>
      <c r="F70" s="145"/>
      <c r="G70" s="145"/>
      <c r="H70" s="145"/>
      <c r="I70" s="145"/>
      <c r="J70" s="145"/>
      <c r="K70" s="145"/>
      <c r="L70" s="145"/>
      <c r="M70" s="145"/>
      <c r="N70" s="145"/>
    </row>
    <row r="71" spans="1:14">
      <c r="A71" s="145"/>
      <c r="B71" s="145"/>
      <c r="C71" s="145"/>
      <c r="D71" s="145"/>
      <c r="E71" s="145"/>
      <c r="F71" s="145"/>
      <c r="G71" s="145"/>
      <c r="H71" s="145"/>
      <c r="I71" s="145"/>
      <c r="J71" s="145"/>
      <c r="K71" s="145"/>
      <c r="L71" s="145"/>
      <c r="M71" s="145"/>
      <c r="N71" s="145"/>
    </row>
    <row r="72" spans="1:14">
      <c r="A72" s="145"/>
      <c r="B72" s="145"/>
      <c r="C72" s="145"/>
      <c r="D72" s="145"/>
      <c r="E72" s="145"/>
      <c r="F72" s="145"/>
      <c r="G72" s="145"/>
      <c r="H72" s="145"/>
      <c r="I72" s="145"/>
      <c r="J72" s="145"/>
      <c r="K72" s="145"/>
      <c r="L72" s="145"/>
      <c r="M72" s="145"/>
      <c r="N72" s="145"/>
    </row>
    <row r="73" spans="1:14">
      <c r="A73" s="145"/>
      <c r="B73" s="145"/>
      <c r="C73" s="145"/>
      <c r="D73" s="145"/>
      <c r="E73" s="145"/>
      <c r="F73" s="145"/>
      <c r="G73" s="145"/>
      <c r="H73" s="145"/>
      <c r="I73" s="145"/>
      <c r="J73" s="145"/>
      <c r="K73" s="145"/>
      <c r="L73" s="145"/>
      <c r="M73" s="145"/>
      <c r="N73" s="145"/>
    </row>
    <row r="74" spans="1:14">
      <c r="A74" s="145"/>
      <c r="B74" s="145"/>
      <c r="C74" s="145"/>
      <c r="D74" s="145"/>
      <c r="E74" s="145"/>
      <c r="F74" s="145"/>
      <c r="G74" s="145"/>
      <c r="H74" s="145"/>
      <c r="I74" s="145"/>
      <c r="J74" s="145"/>
      <c r="K74" s="145"/>
      <c r="L74" s="145"/>
      <c r="M74" s="145"/>
      <c r="N74" s="145"/>
    </row>
    <row r="75" spans="1:14">
      <c r="A75" s="145"/>
      <c r="B75" s="145"/>
      <c r="C75" s="145"/>
      <c r="D75" s="145"/>
      <c r="E75" s="145"/>
      <c r="F75" s="145"/>
      <c r="G75" s="145"/>
      <c r="H75" s="145"/>
      <c r="I75" s="145"/>
      <c r="J75" s="145"/>
      <c r="K75" s="145"/>
      <c r="L75" s="145"/>
      <c r="M75" s="145"/>
      <c r="N75" s="145"/>
    </row>
    <row r="76" spans="1:14">
      <c r="A76" s="145"/>
      <c r="B76" s="145"/>
      <c r="C76" s="145"/>
      <c r="D76" s="145"/>
      <c r="E76" s="145"/>
      <c r="F76" s="145"/>
      <c r="G76" s="145"/>
      <c r="H76" s="145"/>
      <c r="I76" s="145"/>
      <c r="J76" s="145"/>
      <c r="K76" s="145"/>
      <c r="L76" s="145"/>
      <c r="M76" s="145"/>
      <c r="N76" s="145"/>
    </row>
    <row r="77" spans="1:14">
      <c r="A77" s="145"/>
      <c r="B77" s="145"/>
      <c r="C77" s="145"/>
      <c r="D77" s="145"/>
      <c r="E77" s="145"/>
      <c r="F77" s="145"/>
      <c r="G77" s="145"/>
      <c r="H77" s="145"/>
      <c r="I77" s="145"/>
      <c r="J77" s="145"/>
      <c r="K77" s="145"/>
      <c r="L77" s="145"/>
      <c r="M77" s="145"/>
      <c r="N77" s="145"/>
    </row>
    <row r="78" spans="1:14">
      <c r="A78" s="145"/>
      <c r="B78" s="145"/>
      <c r="C78" s="145"/>
      <c r="D78" s="145"/>
      <c r="E78" s="145"/>
      <c r="F78" s="145"/>
      <c r="G78" s="145"/>
      <c r="H78" s="145"/>
      <c r="I78" s="145"/>
      <c r="J78" s="145"/>
      <c r="K78" s="145"/>
      <c r="L78" s="145"/>
      <c r="M78" s="145"/>
      <c r="N78" s="145"/>
    </row>
    <row r="79" spans="1:14">
      <c r="A79" s="145"/>
      <c r="B79" s="145"/>
      <c r="C79" s="145"/>
      <c r="D79" s="145"/>
      <c r="E79" s="145"/>
      <c r="F79" s="145"/>
      <c r="G79" s="145"/>
      <c r="H79" s="145"/>
      <c r="I79" s="145"/>
      <c r="J79" s="145"/>
      <c r="K79" s="145"/>
      <c r="L79" s="145"/>
      <c r="M79" s="145"/>
      <c r="N79" s="145"/>
    </row>
    <row r="80" spans="1:14">
      <c r="A80" s="145"/>
      <c r="B80" s="145"/>
      <c r="C80" s="145"/>
      <c r="D80" s="145"/>
      <c r="E80" s="145"/>
      <c r="F80" s="145"/>
      <c r="G80" s="145"/>
      <c r="H80" s="145"/>
      <c r="I80" s="145"/>
      <c r="J80" s="145"/>
      <c r="K80" s="145"/>
      <c r="L80" s="145"/>
      <c r="M80" s="145"/>
      <c r="N80" s="145"/>
    </row>
    <row r="81" spans="1:14">
      <c r="A81" s="145"/>
      <c r="B81" s="145"/>
      <c r="C81" s="145"/>
      <c r="D81" s="145"/>
      <c r="E81" s="145"/>
      <c r="F81" s="145"/>
      <c r="G81" s="145"/>
      <c r="H81" s="145"/>
      <c r="I81" s="145"/>
      <c r="J81" s="145"/>
      <c r="K81" s="145"/>
      <c r="L81" s="145"/>
      <c r="M81" s="145"/>
      <c r="N81" s="145"/>
    </row>
    <row r="82" spans="1:14">
      <c r="A82" s="145"/>
      <c r="B82" s="145"/>
      <c r="C82" s="145"/>
      <c r="D82" s="145"/>
      <c r="E82" s="145"/>
      <c r="F82" s="145"/>
      <c r="G82" s="145"/>
      <c r="H82" s="145"/>
      <c r="I82" s="145"/>
      <c r="J82" s="145"/>
      <c r="K82" s="145"/>
      <c r="L82" s="145"/>
      <c r="M82" s="145"/>
      <c r="N82" s="145"/>
    </row>
    <row r="83" spans="1:14">
      <c r="A83" s="145"/>
      <c r="B83" s="145"/>
      <c r="C83" s="145"/>
      <c r="D83" s="145"/>
      <c r="E83" s="145"/>
      <c r="F83" s="145"/>
      <c r="G83" s="145"/>
      <c r="H83" s="145"/>
      <c r="I83" s="145"/>
      <c r="J83" s="145"/>
      <c r="K83" s="145"/>
      <c r="L83" s="145"/>
      <c r="M83" s="145"/>
      <c r="N83" s="145"/>
    </row>
    <row r="84" spans="1:14">
      <c r="A84" s="145"/>
      <c r="B84" s="145"/>
      <c r="C84" s="145"/>
      <c r="D84" s="145"/>
      <c r="E84" s="145"/>
      <c r="F84" s="145"/>
      <c r="G84" s="145"/>
      <c r="H84" s="145"/>
      <c r="I84" s="145"/>
      <c r="J84" s="145"/>
      <c r="K84" s="145"/>
      <c r="L84" s="145"/>
      <c r="M84" s="145"/>
      <c r="N84" s="145"/>
    </row>
    <row r="85" spans="1:14">
      <c r="A85" s="145"/>
      <c r="B85" s="145"/>
      <c r="C85" s="145"/>
      <c r="D85" s="145"/>
      <c r="E85" s="145"/>
      <c r="F85" s="145"/>
      <c r="G85" s="145"/>
      <c r="H85" s="145"/>
      <c r="I85" s="145"/>
      <c r="J85" s="145"/>
      <c r="K85" s="145"/>
      <c r="L85" s="145"/>
      <c r="M85" s="145"/>
      <c r="N85" s="145"/>
    </row>
    <row r="86" spans="1:14">
      <c r="A86" s="145"/>
      <c r="B86" s="145"/>
      <c r="C86" s="145"/>
      <c r="D86" s="145"/>
      <c r="E86" s="145"/>
      <c r="F86" s="145"/>
      <c r="G86" s="145"/>
      <c r="H86" s="145"/>
      <c r="I86" s="145"/>
      <c r="J86" s="145"/>
      <c r="K86" s="145"/>
      <c r="L86" s="145"/>
      <c r="M86" s="145"/>
      <c r="N86" s="145"/>
    </row>
    <row r="87" spans="1:14">
      <c r="A87" s="145"/>
      <c r="B87" s="145"/>
      <c r="C87" s="145"/>
      <c r="D87" s="145"/>
      <c r="E87" s="145"/>
      <c r="F87" s="145"/>
      <c r="G87" s="145"/>
      <c r="H87" s="145"/>
      <c r="I87" s="145"/>
      <c r="J87" s="145"/>
      <c r="K87" s="145"/>
      <c r="L87" s="145"/>
      <c r="M87" s="145"/>
      <c r="N87" s="145"/>
    </row>
    <row r="88" spans="1:14">
      <c r="A88" s="145"/>
      <c r="B88" s="145"/>
      <c r="C88" s="145"/>
      <c r="D88" s="145"/>
      <c r="E88" s="145"/>
      <c r="F88" s="145"/>
      <c r="G88" s="145"/>
      <c r="H88" s="145"/>
      <c r="I88" s="145"/>
      <c r="J88" s="145"/>
      <c r="K88" s="145"/>
      <c r="L88" s="145"/>
      <c r="M88" s="145"/>
      <c r="N88" s="145"/>
    </row>
    <row r="89" spans="1:14">
      <c r="A89" s="145"/>
      <c r="B89" s="145"/>
      <c r="C89" s="145"/>
      <c r="D89" s="145"/>
      <c r="E89" s="145"/>
      <c r="F89" s="145"/>
      <c r="G89" s="145"/>
      <c r="H89" s="145"/>
      <c r="I89" s="145"/>
      <c r="J89" s="145"/>
      <c r="K89" s="145"/>
      <c r="L89" s="145"/>
      <c r="M89" s="145"/>
      <c r="N89" s="145"/>
    </row>
    <row r="90" spans="1:14">
      <c r="A90" s="145"/>
      <c r="B90" s="145"/>
      <c r="C90" s="145"/>
      <c r="D90" s="145"/>
      <c r="E90" s="145"/>
      <c r="F90" s="145"/>
      <c r="G90" s="145"/>
      <c r="H90" s="145"/>
      <c r="I90" s="145"/>
      <c r="J90" s="145"/>
      <c r="K90" s="145"/>
      <c r="L90" s="145"/>
      <c r="M90" s="145"/>
      <c r="N90" s="145"/>
    </row>
    <row r="91" spans="1:14">
      <c r="A91" s="145"/>
      <c r="B91" s="145"/>
      <c r="C91" s="145"/>
      <c r="D91" s="145"/>
      <c r="E91" s="145"/>
      <c r="F91" s="145"/>
      <c r="G91" s="145"/>
      <c r="H91" s="145"/>
      <c r="I91" s="145"/>
      <c r="J91" s="145"/>
      <c r="K91" s="145"/>
      <c r="L91" s="145"/>
      <c r="M91" s="145"/>
      <c r="N91" s="145"/>
    </row>
    <row r="92" spans="1:14">
      <c r="A92" s="145"/>
      <c r="B92" s="145"/>
      <c r="C92" s="145"/>
      <c r="D92" s="145"/>
      <c r="E92" s="145"/>
      <c r="F92" s="145"/>
      <c r="G92" s="145"/>
      <c r="H92" s="145"/>
      <c r="I92" s="145"/>
      <c r="J92" s="145"/>
      <c r="K92" s="145"/>
      <c r="L92" s="145"/>
      <c r="M92" s="145"/>
      <c r="N92" s="145"/>
    </row>
    <row r="93" spans="1:14">
      <c r="A93" s="145"/>
      <c r="B93" s="145"/>
      <c r="C93" s="145"/>
      <c r="D93" s="145"/>
      <c r="E93" s="145"/>
      <c r="F93" s="145"/>
      <c r="G93" s="145"/>
      <c r="H93" s="145"/>
      <c r="I93" s="145"/>
      <c r="J93" s="145"/>
      <c r="K93" s="145"/>
      <c r="L93" s="145"/>
      <c r="M93" s="145"/>
      <c r="N93" s="145"/>
    </row>
    <row r="94" spans="1:14">
      <c r="A94" s="145"/>
      <c r="B94" s="145"/>
      <c r="C94" s="145"/>
      <c r="D94" s="145"/>
      <c r="E94" s="145"/>
      <c r="F94" s="145"/>
      <c r="G94" s="145"/>
      <c r="H94" s="145"/>
      <c r="I94" s="145"/>
      <c r="J94" s="145"/>
      <c r="K94" s="145"/>
      <c r="L94" s="145"/>
      <c r="M94" s="145"/>
      <c r="N94" s="145"/>
    </row>
    <row r="95" spans="1:14">
      <c r="A95" s="145"/>
      <c r="B95" s="145"/>
      <c r="C95" s="145"/>
      <c r="D95" s="145"/>
      <c r="E95" s="145"/>
      <c r="F95" s="145"/>
      <c r="G95" s="145"/>
      <c r="H95" s="145"/>
      <c r="I95" s="145"/>
      <c r="J95" s="145"/>
      <c r="K95" s="145"/>
      <c r="L95" s="145"/>
      <c r="M95" s="145"/>
      <c r="N95" s="145"/>
    </row>
    <row r="96" spans="1:14">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sheetData>
  <mergeCells count="1">
    <mergeCell ref="A50:K50"/>
  </mergeCells>
  <phoneticPr fontId="25" type="noConversion"/>
  <pageMargins left="0.7" right="0.7" top="0.75" bottom="0.75" header="0.3" footer="0.3"/>
  <pageSetup scale="30" fitToHeight="0"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pageSetUpPr fitToPage="1"/>
  </sheetPr>
  <dimension ref="A1:AZ175"/>
  <sheetViews>
    <sheetView showGridLines="0" view="pageBreakPreview" zoomScale="80" zoomScaleNormal="80" zoomScaleSheetLayoutView="80" workbookViewId="0">
      <pane xSplit="1" ySplit="3" topLeftCell="W4" activePane="bottomRight" state="frozen"/>
      <selection activeCell="X50" sqref="X50"/>
      <selection pane="topRight" activeCell="X50" sqref="X50"/>
      <selection pane="bottomLeft" activeCell="X50" sqref="X50"/>
      <selection pane="bottomRight"/>
    </sheetView>
  </sheetViews>
  <sheetFormatPr defaultColWidth="8.81640625" defaultRowHeight="13" outlineLevelRow="1" outlineLevelCol="2"/>
  <cols>
    <col min="1" max="1" width="57.54296875" style="122" customWidth="1"/>
    <col min="2" max="3" width="10.453125" style="122" hidden="1" customWidth="1" outlineLevel="2"/>
    <col min="4" max="6" width="10.453125" style="122" hidden="1" customWidth="1" outlineLevel="1"/>
    <col min="7" max="7" width="10.453125" style="122" customWidth="1" collapsed="1"/>
    <col min="8" max="19" width="10.453125" style="122" customWidth="1"/>
    <col min="20" max="20" width="10.1796875" style="122" customWidth="1"/>
    <col min="21" max="21" width="10.453125" style="122" customWidth="1"/>
    <col min="22" max="23" width="10.1796875" style="122" customWidth="1"/>
    <col min="24" max="25" width="10.54296875" style="122" customWidth="1"/>
    <col min="26" max="26" width="10.81640625" style="122" customWidth="1"/>
    <col min="27" max="27" width="12" style="122" customWidth="1"/>
    <col min="28" max="28" width="1.6328125" style="305" customWidth="1"/>
    <col min="29" max="29" width="9.08984375" style="122" customWidth="1"/>
    <col min="30" max="30" width="1.54296875" style="122" customWidth="1"/>
    <col min="31" max="32" width="10.1796875" style="122" customWidth="1"/>
    <col min="33" max="33" width="10.08984375" style="122" customWidth="1"/>
    <col min="34" max="34" width="10.6328125" style="122" customWidth="1"/>
    <col min="35" max="35" width="13.7265625" style="122" customWidth="1"/>
    <col min="36" max="16384" width="8.81640625" style="122"/>
  </cols>
  <sheetData>
    <row r="1" spans="1:52" s="150" customFormat="1">
      <c r="A1" s="149" t="s">
        <v>271</v>
      </c>
      <c r="B1" s="127"/>
      <c r="C1" s="127"/>
      <c r="D1" s="127"/>
      <c r="E1" s="127"/>
      <c r="F1" s="127"/>
      <c r="G1" s="127"/>
      <c r="H1" s="127"/>
      <c r="I1" s="127"/>
      <c r="J1" s="127"/>
      <c r="K1" s="127"/>
      <c r="L1" s="127"/>
      <c r="M1" s="127"/>
      <c r="N1" s="127"/>
      <c r="O1" s="127"/>
      <c r="P1" s="127"/>
      <c r="Q1" s="127"/>
      <c r="R1" s="127"/>
      <c r="S1" s="127"/>
      <c r="AB1" s="300"/>
    </row>
    <row r="2" spans="1:52" s="150" customFormat="1" ht="13.5" thickBot="1">
      <c r="A2" s="151" t="s">
        <v>267</v>
      </c>
      <c r="B2" s="149"/>
      <c r="C2" s="151"/>
      <c r="D2" s="151"/>
      <c r="E2" s="151"/>
      <c r="F2" s="149"/>
      <c r="G2" s="151"/>
      <c r="H2" s="151"/>
      <c r="I2" s="149"/>
      <c r="J2" s="151"/>
      <c r="K2" s="149"/>
      <c r="L2" s="149"/>
      <c r="M2" s="151"/>
      <c r="N2" s="149"/>
      <c r="O2" s="151"/>
      <c r="P2" s="149"/>
      <c r="Q2" s="151"/>
      <c r="R2" s="149"/>
      <c r="S2" s="151"/>
      <c r="AB2" s="300"/>
    </row>
    <row r="3" spans="1:52" s="150" customFormat="1" ht="14" thickTop="1" thickBot="1">
      <c r="A3" s="154" t="s">
        <v>229</v>
      </c>
      <c r="B3" s="153" t="s">
        <v>283</v>
      </c>
      <c r="C3" s="154" t="s">
        <v>101</v>
      </c>
      <c r="D3" s="154" t="s">
        <v>103</v>
      </c>
      <c r="E3" s="154" t="s">
        <v>104</v>
      </c>
      <c r="F3" s="154" t="s">
        <v>185</v>
      </c>
      <c r="G3" s="276" t="s">
        <v>304</v>
      </c>
      <c r="H3" s="276" t="s">
        <v>323</v>
      </c>
      <c r="I3" s="276" t="s">
        <v>328</v>
      </c>
      <c r="J3" s="276" t="s">
        <v>344</v>
      </c>
      <c r="K3" s="276" t="s">
        <v>349</v>
      </c>
      <c r="L3" s="276" t="s">
        <v>376</v>
      </c>
      <c r="M3" s="276" t="s">
        <v>399</v>
      </c>
      <c r="N3" s="276" t="s">
        <v>401</v>
      </c>
      <c r="O3" s="276" t="s">
        <v>428</v>
      </c>
      <c r="P3" s="276" t="s">
        <v>431</v>
      </c>
      <c r="Q3" s="276" t="s">
        <v>438</v>
      </c>
      <c r="R3" s="276" t="s">
        <v>440</v>
      </c>
      <c r="S3" s="276" t="s">
        <v>443</v>
      </c>
      <c r="T3" s="276" t="str">
        <f>'1 FO Q'!O3</f>
        <v>Q2 2022</v>
      </c>
      <c r="U3" s="276" t="str">
        <f>'1 FO Q'!P3</f>
        <v>Q3 2022</v>
      </c>
      <c r="V3" s="276" t="str">
        <f>'1 FO Q'!Q3</f>
        <v>Q4 2022</v>
      </c>
      <c r="W3" s="276" t="str">
        <f>'1 FO Q'!R3</f>
        <v>Q1 2023</v>
      </c>
      <c r="X3" s="276" t="s">
        <v>503</v>
      </c>
      <c r="Y3" s="276" t="str">
        <f>'1 FO Q'!T3</f>
        <v>Q3 2023</v>
      </c>
      <c r="Z3" s="276" t="str">
        <f>'1 FO Q'!U3</f>
        <v>Q4 2023</v>
      </c>
      <c r="AA3" s="276" t="str">
        <f>'1 FO Q'!V3</f>
        <v>Q1 2024</v>
      </c>
      <c r="AB3" s="301"/>
      <c r="AC3" s="276" t="str">
        <f>'1 FO Q'!W3</f>
        <v>Q2 2024</v>
      </c>
      <c r="AD3" s="276"/>
      <c r="AE3" s="276" t="str">
        <f>'1 FO Q'!X3</f>
        <v>Q3 2024</v>
      </c>
      <c r="AF3" s="276" t="str">
        <f>'1 FO Q'!Y3</f>
        <v>Q4 2024</v>
      </c>
      <c r="AG3" s="276" t="str">
        <f>'1 FO Q'!Z3</f>
        <v>Q1 2025</v>
      </c>
      <c r="AH3" s="276" t="str">
        <f>'1 FO Q'!AA3</f>
        <v>Q2 2025</v>
      </c>
      <c r="AI3" s="276" t="str">
        <f>'1 FO Q'!AB3</f>
        <v>Q3 2025</v>
      </c>
    </row>
    <row r="4" spans="1:52" ht="13.5" thickTop="1">
      <c r="A4" s="165" t="s">
        <v>363</v>
      </c>
      <c r="B4" s="167" t="s">
        <v>290</v>
      </c>
      <c r="C4" s="167">
        <v>216.09899999999979</v>
      </c>
      <c r="D4" s="167">
        <v>328.74599999999998</v>
      </c>
      <c r="E4" s="167">
        <v>270.12400000000002</v>
      </c>
      <c r="F4" s="167">
        <v>477.34899999999993</v>
      </c>
      <c r="G4" s="167">
        <v>167</v>
      </c>
      <c r="H4" s="167">
        <v>348</v>
      </c>
      <c r="I4" s="167">
        <v>233</v>
      </c>
      <c r="J4" s="167">
        <v>-159</v>
      </c>
      <c r="K4" s="167">
        <v>157</v>
      </c>
      <c r="L4" s="167">
        <v>2515</v>
      </c>
      <c r="M4" s="167">
        <v>187</v>
      </c>
      <c r="N4" s="167">
        <v>-633</v>
      </c>
      <c r="O4" s="167">
        <v>145</v>
      </c>
      <c r="P4" s="167">
        <v>92</v>
      </c>
      <c r="Q4" s="167">
        <f>91-36</f>
        <v>55</v>
      </c>
      <c r="R4" s="167">
        <v>32</v>
      </c>
      <c r="S4" s="167">
        <v>483</v>
      </c>
      <c r="T4" s="167">
        <v>175</v>
      </c>
      <c r="U4" s="167">
        <v>-86</v>
      </c>
      <c r="V4" s="167">
        <v>-250</v>
      </c>
      <c r="W4" s="167">
        <v>-288</v>
      </c>
      <c r="X4" s="167">
        <v>-5886</v>
      </c>
      <c r="Y4" s="167">
        <v>-693</v>
      </c>
      <c r="Z4" s="167">
        <v>-2881</v>
      </c>
      <c r="AA4" s="167">
        <v>605</v>
      </c>
      <c r="AB4" s="302"/>
      <c r="AC4" s="167">
        <v>-120</v>
      </c>
      <c r="AD4" s="167"/>
      <c r="AE4" s="167">
        <v>-148</v>
      </c>
      <c r="AF4" s="167">
        <v>-230</v>
      </c>
      <c r="AG4" s="167">
        <v>-125</v>
      </c>
      <c r="AH4" s="167">
        <v>-48.763000000000005</v>
      </c>
      <c r="AI4" s="167">
        <v>-142.06899999999996</v>
      </c>
    </row>
    <row r="5" spans="1:52">
      <c r="A5" s="165" t="s">
        <v>490</v>
      </c>
      <c r="B5" s="167"/>
      <c r="C5" s="167"/>
      <c r="D5" s="167"/>
      <c r="E5" s="167"/>
      <c r="F5" s="167"/>
      <c r="G5" s="167" t="s">
        <v>290</v>
      </c>
      <c r="H5" s="167" t="s">
        <v>290</v>
      </c>
      <c r="I5" s="167" t="s">
        <v>290</v>
      </c>
      <c r="J5" s="167" t="s">
        <v>290</v>
      </c>
      <c r="K5" s="167" t="s">
        <v>290</v>
      </c>
      <c r="L5" s="167" t="s">
        <v>290</v>
      </c>
      <c r="M5" s="167" t="s">
        <v>290</v>
      </c>
      <c r="N5" s="167">
        <v>1200</v>
      </c>
      <c r="O5" s="167">
        <v>250</v>
      </c>
      <c r="P5" s="167" t="s">
        <v>290</v>
      </c>
      <c r="Q5" s="167">
        <v>125</v>
      </c>
      <c r="R5" s="167">
        <v>125</v>
      </c>
      <c r="S5" s="167" t="s">
        <v>290</v>
      </c>
      <c r="T5" s="167" t="s">
        <v>290</v>
      </c>
      <c r="U5" s="167">
        <v>100</v>
      </c>
      <c r="V5" s="167">
        <v>200</v>
      </c>
      <c r="W5" s="167" t="s">
        <v>290</v>
      </c>
      <c r="X5" s="167">
        <v>100</v>
      </c>
      <c r="Y5" s="167" t="s">
        <v>290</v>
      </c>
      <c r="Z5" s="167" t="s">
        <v>290</v>
      </c>
      <c r="AA5" s="167">
        <v>100</v>
      </c>
      <c r="AB5" s="302"/>
      <c r="AC5" s="167" t="s">
        <v>290</v>
      </c>
      <c r="AD5" s="167"/>
      <c r="AE5" s="167" t="s">
        <v>290</v>
      </c>
      <c r="AF5" s="167">
        <v>1</v>
      </c>
      <c r="AG5" s="167">
        <v>0</v>
      </c>
      <c r="AH5" s="167">
        <v>0</v>
      </c>
      <c r="AI5" s="167">
        <v>200</v>
      </c>
    </row>
    <row r="6" spans="1:52">
      <c r="A6" s="165" t="s">
        <v>464</v>
      </c>
      <c r="B6" s="167" t="s">
        <v>290</v>
      </c>
      <c r="C6" s="167">
        <v>43.15</v>
      </c>
      <c r="D6" s="167">
        <v>48.681000000000004</v>
      </c>
      <c r="E6" s="167">
        <v>57.448999999999998</v>
      </c>
      <c r="F6" s="167">
        <v>59.186000000000007</v>
      </c>
      <c r="G6" s="167">
        <v>80</v>
      </c>
      <c r="H6" s="167">
        <v>82</v>
      </c>
      <c r="I6" s="167">
        <v>84</v>
      </c>
      <c r="J6" s="167">
        <v>629</v>
      </c>
      <c r="K6" s="167">
        <v>79.988</v>
      </c>
      <c r="L6" s="167">
        <v>79</v>
      </c>
      <c r="M6" s="167">
        <v>76.86099999999999</v>
      </c>
      <c r="N6" s="167">
        <v>966</v>
      </c>
      <c r="O6" s="167">
        <v>76.2</v>
      </c>
      <c r="P6" s="167">
        <v>77</v>
      </c>
      <c r="Q6" s="167">
        <v>77</v>
      </c>
      <c r="R6" s="167">
        <v>96</v>
      </c>
      <c r="S6" s="167">
        <v>63</v>
      </c>
      <c r="T6" s="167">
        <v>66</v>
      </c>
      <c r="U6" s="167">
        <v>67</v>
      </c>
      <c r="V6" s="167">
        <v>74</v>
      </c>
      <c r="W6" s="167">
        <v>74</v>
      </c>
      <c r="X6" s="167">
        <v>76</v>
      </c>
      <c r="Y6" s="167">
        <v>77</v>
      </c>
      <c r="Z6" s="167">
        <v>74</v>
      </c>
      <c r="AA6" s="167">
        <v>52</v>
      </c>
      <c r="AB6" s="302"/>
      <c r="AC6" s="167">
        <v>51</v>
      </c>
      <c r="AD6" s="167"/>
      <c r="AE6" s="167">
        <v>50</v>
      </c>
      <c r="AF6" s="167">
        <v>48</v>
      </c>
      <c r="AG6" s="167">
        <v>47</v>
      </c>
      <c r="AH6" s="167">
        <v>43.536999999999992</v>
      </c>
      <c r="AI6" s="167">
        <v>43.191000000000003</v>
      </c>
    </row>
    <row r="7" spans="1:52">
      <c r="A7" s="165" t="s">
        <v>506</v>
      </c>
      <c r="B7" s="167"/>
      <c r="C7" s="167"/>
      <c r="D7" s="167"/>
      <c r="E7" s="167"/>
      <c r="F7" s="167"/>
      <c r="G7" s="167" t="s">
        <v>290</v>
      </c>
      <c r="H7" s="167" t="s">
        <v>290</v>
      </c>
      <c r="I7" s="167" t="s">
        <v>290</v>
      </c>
      <c r="J7" s="167" t="s">
        <v>290</v>
      </c>
      <c r="K7" s="167" t="s">
        <v>290</v>
      </c>
      <c r="L7" s="167" t="s">
        <v>290</v>
      </c>
      <c r="M7" s="167" t="s">
        <v>290</v>
      </c>
      <c r="N7" s="167" t="s">
        <v>290</v>
      </c>
      <c r="O7" s="167" t="s">
        <v>290</v>
      </c>
      <c r="P7" s="167" t="s">
        <v>290</v>
      </c>
      <c r="Q7" s="167" t="s">
        <v>290</v>
      </c>
      <c r="R7" s="167" t="s">
        <v>290</v>
      </c>
      <c r="S7" s="167" t="s">
        <v>290</v>
      </c>
      <c r="T7" s="167" t="s">
        <v>290</v>
      </c>
      <c r="U7" s="167" t="s">
        <v>290</v>
      </c>
      <c r="V7" s="167" t="s">
        <v>290</v>
      </c>
      <c r="W7" s="167" t="s">
        <v>290</v>
      </c>
      <c r="X7" s="167">
        <v>6279</v>
      </c>
      <c r="Y7" s="167">
        <v>253</v>
      </c>
      <c r="Z7" s="167">
        <v>2648</v>
      </c>
      <c r="AA7" s="167" t="s">
        <v>290</v>
      </c>
      <c r="AB7" s="302"/>
      <c r="AC7" s="167" t="s">
        <v>290</v>
      </c>
      <c r="AD7" s="167"/>
      <c r="AE7" s="167" t="s">
        <v>290</v>
      </c>
      <c r="AF7" s="167" t="s">
        <v>290</v>
      </c>
      <c r="AG7" s="167" t="s">
        <v>290</v>
      </c>
      <c r="AH7" s="167" t="s">
        <v>290</v>
      </c>
      <c r="AI7" s="167" t="s">
        <v>290</v>
      </c>
    </row>
    <row r="8" spans="1:52">
      <c r="A8" s="165" t="s">
        <v>124</v>
      </c>
      <c r="B8" s="167" t="s">
        <v>290</v>
      </c>
      <c r="C8" s="167">
        <v>32.908999999999999</v>
      </c>
      <c r="D8" s="167">
        <v>-26.009</v>
      </c>
      <c r="E8" s="167">
        <v>-26.069999999999986</v>
      </c>
      <c r="F8" s="167">
        <v>14.169999999999987</v>
      </c>
      <c r="G8" s="167">
        <v>-2</v>
      </c>
      <c r="H8" s="167">
        <v>-39</v>
      </c>
      <c r="I8" s="167" t="s">
        <v>290</v>
      </c>
      <c r="J8" s="167">
        <v>-29</v>
      </c>
      <c r="K8" s="167">
        <v>10.478000000000009</v>
      </c>
      <c r="L8" s="167">
        <v>-2446</v>
      </c>
      <c r="M8" s="167">
        <v>-89.376000000000204</v>
      </c>
      <c r="N8" s="167">
        <v>97</v>
      </c>
      <c r="O8" s="167">
        <v>-35.299999999999997</v>
      </c>
      <c r="P8" s="167">
        <v>104</v>
      </c>
      <c r="Q8" s="167">
        <v>8</v>
      </c>
      <c r="R8" s="167">
        <v>66</v>
      </c>
      <c r="S8" s="167">
        <v>-55</v>
      </c>
      <c r="T8" s="167">
        <v>-160</v>
      </c>
      <c r="U8" s="167">
        <v>-248</v>
      </c>
      <c r="V8" s="167">
        <v>-126</v>
      </c>
      <c r="W8" s="167">
        <v>-115</v>
      </c>
      <c r="X8" s="167">
        <v>-767</v>
      </c>
      <c r="Y8" s="167">
        <v>-151</v>
      </c>
      <c r="Z8" s="167">
        <v>-242</v>
      </c>
      <c r="AA8" s="167">
        <v>-1505</v>
      </c>
      <c r="AB8" s="307">
        <v>1</v>
      </c>
      <c r="AC8" s="167">
        <v>55</v>
      </c>
      <c r="AD8" s="307">
        <v>1</v>
      </c>
      <c r="AE8" s="167">
        <v>-54</v>
      </c>
      <c r="AF8" s="167">
        <v>177</v>
      </c>
      <c r="AG8" s="167">
        <v>-262</v>
      </c>
      <c r="AH8" s="167">
        <v>-23</v>
      </c>
      <c r="AI8" s="167">
        <v>-46.716999999999985</v>
      </c>
    </row>
    <row r="9" spans="1:52" ht="26">
      <c r="A9" s="163" t="s">
        <v>465</v>
      </c>
      <c r="B9" s="167" t="s">
        <v>290</v>
      </c>
      <c r="C9" s="168">
        <v>292.15799999999979</v>
      </c>
      <c r="D9" s="168">
        <v>351.41800000000001</v>
      </c>
      <c r="E9" s="168">
        <v>301.50300000000004</v>
      </c>
      <c r="F9" s="168">
        <v>550.70499999999981</v>
      </c>
      <c r="G9" s="168">
        <v>245</v>
      </c>
      <c r="H9" s="168">
        <v>391</v>
      </c>
      <c r="I9" s="168">
        <v>316</v>
      </c>
      <c r="J9" s="168">
        <v>443</v>
      </c>
      <c r="K9" s="168">
        <v>247</v>
      </c>
      <c r="L9" s="168">
        <v>147</v>
      </c>
      <c r="M9" s="168">
        <v>175.48499999999967</v>
      </c>
      <c r="N9" s="168">
        <v>1631</v>
      </c>
      <c r="O9" s="168">
        <v>436.24199999999996</v>
      </c>
      <c r="P9" s="168">
        <v>274</v>
      </c>
      <c r="Q9" s="168">
        <v>265</v>
      </c>
      <c r="R9" s="168">
        <v>318</v>
      </c>
      <c r="S9" s="168">
        <v>492</v>
      </c>
      <c r="T9" s="168">
        <v>82</v>
      </c>
      <c r="U9" s="168">
        <v>-167</v>
      </c>
      <c r="V9" s="168">
        <v>-102</v>
      </c>
      <c r="W9" s="168">
        <v>-329</v>
      </c>
      <c r="X9" s="168">
        <v>-198</v>
      </c>
      <c r="Y9" s="168">
        <v>-514</v>
      </c>
      <c r="Z9" s="168">
        <v>-401</v>
      </c>
      <c r="AA9" s="168">
        <v>-748</v>
      </c>
      <c r="AB9" s="303"/>
      <c r="AC9" s="168">
        <v>-15</v>
      </c>
      <c r="AD9" s="303"/>
      <c r="AE9" s="168">
        <v>-152</v>
      </c>
      <c r="AF9" s="168">
        <v>-4</v>
      </c>
      <c r="AG9" s="168">
        <v>-340</v>
      </c>
      <c r="AH9" s="168">
        <v>-28</v>
      </c>
      <c r="AI9" s="168">
        <v>53.720000000000027</v>
      </c>
      <c r="AJ9" s="145"/>
      <c r="AK9" s="145"/>
      <c r="AL9" s="145"/>
      <c r="AM9" s="145"/>
      <c r="AN9" s="145"/>
      <c r="AO9" s="145"/>
      <c r="AP9" s="145"/>
      <c r="AQ9" s="145"/>
      <c r="AR9" s="145"/>
      <c r="AS9" s="145"/>
      <c r="AT9" s="145"/>
      <c r="AU9" s="145"/>
      <c r="AV9" s="145"/>
      <c r="AW9" s="145"/>
      <c r="AX9" s="145"/>
      <c r="AY9" s="145"/>
      <c r="AZ9" s="145"/>
    </row>
    <row r="10" spans="1:52">
      <c r="A10" s="165" t="s">
        <v>53</v>
      </c>
      <c r="B10" s="167" t="s">
        <v>290</v>
      </c>
      <c r="C10" s="167">
        <v>-650</v>
      </c>
      <c r="D10" s="167">
        <v>276</v>
      </c>
      <c r="E10" s="167">
        <v>-185</v>
      </c>
      <c r="F10" s="167">
        <v>179</v>
      </c>
      <c r="G10" s="167">
        <v>-402</v>
      </c>
      <c r="H10" s="167">
        <v>237</v>
      </c>
      <c r="I10" s="167">
        <v>-879</v>
      </c>
      <c r="J10" s="167">
        <v>253</v>
      </c>
      <c r="K10" s="167">
        <v>-794</v>
      </c>
      <c r="L10" s="167">
        <v>673</v>
      </c>
      <c r="M10" s="167">
        <v>167.27200000000022</v>
      </c>
      <c r="N10" s="167">
        <v>-720</v>
      </c>
      <c r="O10" s="167">
        <v>-895.4</v>
      </c>
      <c r="P10" s="167">
        <v>674</v>
      </c>
      <c r="Q10" s="167">
        <v>-986</v>
      </c>
      <c r="R10" s="167">
        <v>391</v>
      </c>
      <c r="S10" s="167">
        <v>-1418</v>
      </c>
      <c r="T10" s="167">
        <v>373</v>
      </c>
      <c r="U10" s="167">
        <v>-1915</v>
      </c>
      <c r="V10" s="167">
        <v>-345</v>
      </c>
      <c r="W10" s="167">
        <v>-649</v>
      </c>
      <c r="X10" s="167">
        <v>506</v>
      </c>
      <c r="Y10" s="167">
        <v>-539</v>
      </c>
      <c r="Z10" s="167">
        <v>-1224</v>
      </c>
      <c r="AA10" s="167">
        <v>-757</v>
      </c>
      <c r="AB10" s="337"/>
      <c r="AC10" s="167">
        <v>650</v>
      </c>
      <c r="AD10" s="337">
        <v>2</v>
      </c>
      <c r="AE10" s="167">
        <v>-1365</v>
      </c>
      <c r="AF10" s="167">
        <v>392</v>
      </c>
      <c r="AG10" s="167">
        <v>-328</v>
      </c>
      <c r="AH10" s="167">
        <v>859</v>
      </c>
      <c r="AI10" s="167">
        <v>-1242.9070000000004</v>
      </c>
      <c r="AJ10" s="145"/>
      <c r="AK10" s="145"/>
      <c r="AL10" s="145"/>
      <c r="AM10" s="145"/>
      <c r="AN10" s="145"/>
      <c r="AO10" s="145"/>
      <c r="AP10" s="145"/>
      <c r="AQ10" s="145"/>
      <c r="AR10" s="145"/>
      <c r="AS10" s="145"/>
      <c r="AT10" s="145"/>
      <c r="AU10" s="145"/>
      <c r="AV10" s="145"/>
      <c r="AW10" s="145"/>
      <c r="AX10" s="145"/>
      <c r="AY10" s="145"/>
      <c r="AZ10" s="145"/>
    </row>
    <row r="11" spans="1:52">
      <c r="A11" s="163" t="s">
        <v>494</v>
      </c>
      <c r="B11" s="167" t="s">
        <v>290</v>
      </c>
      <c r="C11" s="168">
        <v>-357.84200000000021</v>
      </c>
      <c r="D11" s="168">
        <v>627.41800000000001</v>
      </c>
      <c r="E11" s="168">
        <v>116.50300000000004</v>
      </c>
      <c r="F11" s="168">
        <v>729.70499999999981</v>
      </c>
      <c r="G11" s="168">
        <v>-157</v>
      </c>
      <c r="H11" s="168">
        <v>628</v>
      </c>
      <c r="I11" s="168">
        <v>-562</v>
      </c>
      <c r="J11" s="168">
        <v>695</v>
      </c>
      <c r="K11" s="168">
        <v>-546.95299999999997</v>
      </c>
      <c r="L11" s="168">
        <v>820</v>
      </c>
      <c r="M11" s="168">
        <v>343.40300000000013</v>
      </c>
      <c r="N11" s="168">
        <v>910</v>
      </c>
      <c r="O11" s="168">
        <v>-459.15800000000002</v>
      </c>
      <c r="P11" s="168">
        <v>947</v>
      </c>
      <c r="Q11" s="168">
        <v>-721</v>
      </c>
      <c r="R11" s="168">
        <v>710</v>
      </c>
      <c r="S11" s="168">
        <v>-926</v>
      </c>
      <c r="T11" s="168">
        <v>455</v>
      </c>
      <c r="U11" s="168">
        <v>-2082</v>
      </c>
      <c r="V11" s="168">
        <v>-447</v>
      </c>
      <c r="W11" s="168">
        <v>-978</v>
      </c>
      <c r="X11" s="168">
        <v>308</v>
      </c>
      <c r="Y11" s="168">
        <v>-1053</v>
      </c>
      <c r="Z11" s="168">
        <v>-1625</v>
      </c>
      <c r="AA11" s="168">
        <v>-1505</v>
      </c>
      <c r="AB11" s="303"/>
      <c r="AC11" s="168">
        <v>635</v>
      </c>
      <c r="AD11" s="303"/>
      <c r="AE11" s="168">
        <v>-1517</v>
      </c>
      <c r="AF11" s="168">
        <v>388</v>
      </c>
      <c r="AG11" s="168">
        <v>-668</v>
      </c>
      <c r="AH11" s="168">
        <v>830.78000000000009</v>
      </c>
      <c r="AI11" s="168">
        <v>-1189.1870000000004</v>
      </c>
      <c r="AJ11" s="145"/>
      <c r="AK11" s="145"/>
      <c r="AL11" s="145"/>
      <c r="AM11" s="145"/>
      <c r="AN11" s="145"/>
      <c r="AO11" s="145"/>
      <c r="AP11" s="145"/>
      <c r="AQ11" s="145"/>
      <c r="AR11" s="145"/>
      <c r="AS11" s="145"/>
      <c r="AT11" s="145"/>
      <c r="AU11" s="145"/>
      <c r="AV11" s="145"/>
      <c r="AW11" s="145"/>
      <c r="AX11" s="145"/>
      <c r="AY11" s="145"/>
      <c r="AZ11" s="145"/>
    </row>
    <row r="12" spans="1:52">
      <c r="A12" s="165"/>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302"/>
      <c r="AC12" s="167"/>
      <c r="AD12" s="302"/>
      <c r="AE12" s="167"/>
      <c r="AF12" s="167"/>
      <c r="AG12" s="167"/>
      <c r="AH12" s="167"/>
      <c r="AI12" s="167"/>
      <c r="AJ12" s="145"/>
      <c r="AK12" s="145"/>
      <c r="AL12" s="145"/>
      <c r="AM12" s="145"/>
      <c r="AN12" s="145"/>
      <c r="AO12" s="145"/>
      <c r="AP12" s="145"/>
      <c r="AQ12" s="145"/>
      <c r="AR12" s="145"/>
      <c r="AS12" s="145"/>
      <c r="AT12" s="145"/>
      <c r="AU12" s="145"/>
      <c r="AV12" s="145"/>
      <c r="AW12" s="145"/>
      <c r="AX12" s="145"/>
      <c r="AY12" s="145"/>
      <c r="AZ12" s="145"/>
    </row>
    <row r="13" spans="1:52">
      <c r="A13" s="165" t="s">
        <v>277</v>
      </c>
      <c r="B13" s="167" t="s">
        <v>290</v>
      </c>
      <c r="C13" s="167">
        <v>-3.6219999999999999</v>
      </c>
      <c r="D13" s="167">
        <v>-9.8460000000000001</v>
      </c>
      <c r="E13" s="167">
        <v>-5.8150000000000013</v>
      </c>
      <c r="F13" s="167">
        <v>0</v>
      </c>
      <c r="G13" s="167" t="s">
        <v>290</v>
      </c>
      <c r="H13" s="167">
        <v>-15</v>
      </c>
      <c r="I13" s="167" t="s">
        <v>290</v>
      </c>
      <c r="J13" s="167" t="s">
        <v>290</v>
      </c>
      <c r="K13" s="167" t="s">
        <v>290</v>
      </c>
      <c r="L13" s="167" t="s">
        <v>290</v>
      </c>
      <c r="M13" s="167" t="s">
        <v>290</v>
      </c>
      <c r="N13" s="167" t="s">
        <v>290</v>
      </c>
      <c r="O13" s="167" t="s">
        <v>290</v>
      </c>
      <c r="P13" s="167" t="s">
        <v>290</v>
      </c>
      <c r="Q13" s="167" t="s">
        <v>290</v>
      </c>
      <c r="R13" s="167" t="s">
        <v>290</v>
      </c>
      <c r="S13" s="167" t="s">
        <v>290</v>
      </c>
      <c r="T13" s="167" t="s">
        <v>290</v>
      </c>
      <c r="U13" s="167" t="s">
        <v>290</v>
      </c>
      <c r="V13" s="167">
        <v>-387</v>
      </c>
      <c r="W13" s="167" t="s">
        <v>290</v>
      </c>
      <c r="X13" s="167" t="s">
        <v>290</v>
      </c>
      <c r="Y13" s="167" t="s">
        <v>290</v>
      </c>
      <c r="Z13" s="167" t="s">
        <v>290</v>
      </c>
      <c r="AA13" s="167" t="s">
        <v>290</v>
      </c>
      <c r="AB13" s="302"/>
      <c r="AC13" s="167" t="s">
        <v>290</v>
      </c>
      <c r="AD13" s="302"/>
      <c r="AE13" s="167" t="s">
        <v>290</v>
      </c>
      <c r="AF13" s="167" t="s">
        <v>290</v>
      </c>
      <c r="AG13" s="167" t="s">
        <v>290</v>
      </c>
      <c r="AH13" s="167" t="s">
        <v>290</v>
      </c>
      <c r="AI13" s="167" t="s">
        <v>290</v>
      </c>
      <c r="AJ13" s="145"/>
      <c r="AK13" s="145"/>
      <c r="AL13" s="145"/>
      <c r="AM13" s="145"/>
      <c r="AN13" s="145"/>
      <c r="AO13" s="145"/>
      <c r="AP13" s="145"/>
      <c r="AQ13" s="145"/>
      <c r="AR13" s="145"/>
      <c r="AS13" s="145"/>
      <c r="AT13" s="145"/>
      <c r="AU13" s="145"/>
      <c r="AV13" s="145"/>
      <c r="AW13" s="145"/>
      <c r="AX13" s="145"/>
      <c r="AY13" s="145"/>
      <c r="AZ13" s="145"/>
    </row>
    <row r="14" spans="1:52">
      <c r="A14" s="165" t="s">
        <v>278</v>
      </c>
      <c r="B14" s="167" t="s">
        <v>290</v>
      </c>
      <c r="C14" s="167">
        <v>0</v>
      </c>
      <c r="D14" s="167">
        <v>0</v>
      </c>
      <c r="E14" s="167">
        <v>0</v>
      </c>
      <c r="F14" s="167">
        <v>0</v>
      </c>
      <c r="G14" s="167" t="s">
        <v>290</v>
      </c>
      <c r="H14" s="167" t="s">
        <v>290</v>
      </c>
      <c r="I14" s="167" t="s">
        <v>290</v>
      </c>
      <c r="J14" s="167" t="s">
        <v>290</v>
      </c>
      <c r="K14" s="167" t="s">
        <v>290</v>
      </c>
      <c r="L14" s="167">
        <v>-218</v>
      </c>
      <c r="M14" s="167" t="s">
        <v>290</v>
      </c>
      <c r="N14" s="167">
        <v>-4</v>
      </c>
      <c r="O14" s="167" t="s">
        <v>290</v>
      </c>
      <c r="P14" s="167">
        <v>31</v>
      </c>
      <c r="Q14" s="167">
        <v>412</v>
      </c>
      <c r="R14" s="167" t="s">
        <v>290</v>
      </c>
      <c r="S14" s="167" t="s">
        <v>290</v>
      </c>
      <c r="T14" s="167" t="s">
        <v>290</v>
      </c>
      <c r="U14" s="167" t="s">
        <v>290</v>
      </c>
      <c r="V14" s="167" t="s">
        <v>290</v>
      </c>
      <c r="W14" s="167" t="s">
        <v>290</v>
      </c>
      <c r="X14" s="167" t="s">
        <v>290</v>
      </c>
      <c r="Y14" s="167" t="s">
        <v>290</v>
      </c>
      <c r="Z14" s="167">
        <v>5</v>
      </c>
      <c r="AA14" s="167">
        <v>62</v>
      </c>
      <c r="AB14" s="302"/>
      <c r="AC14" s="167">
        <v>64</v>
      </c>
      <c r="AD14" s="302"/>
      <c r="AE14" s="167" t="s">
        <v>290</v>
      </c>
      <c r="AF14" s="167">
        <v>6</v>
      </c>
      <c r="AG14" s="167" t="s">
        <v>290</v>
      </c>
      <c r="AH14" s="167" t="s">
        <v>290</v>
      </c>
      <c r="AI14" s="167" t="s">
        <v>290</v>
      </c>
      <c r="AJ14" s="145"/>
      <c r="AK14" s="145"/>
      <c r="AL14" s="145"/>
      <c r="AM14" s="145"/>
      <c r="AN14" s="145"/>
      <c r="AO14" s="145"/>
      <c r="AP14" s="145"/>
      <c r="AQ14" s="145"/>
      <c r="AR14" s="145"/>
      <c r="AS14" s="145"/>
      <c r="AT14" s="145"/>
      <c r="AU14" s="145"/>
      <c r="AV14" s="145"/>
      <c r="AW14" s="145"/>
      <c r="AX14" s="145"/>
      <c r="AY14" s="145"/>
      <c r="AZ14" s="145"/>
    </row>
    <row r="15" spans="1:52">
      <c r="A15" s="165" t="s">
        <v>279</v>
      </c>
      <c r="B15" s="167" t="s">
        <v>290</v>
      </c>
      <c r="C15" s="167">
        <v>-44.338999999999999</v>
      </c>
      <c r="D15" s="167">
        <v>-55.596000000000004</v>
      </c>
      <c r="E15" s="167">
        <v>-399.67700000000002</v>
      </c>
      <c r="F15" s="167">
        <v>-50.387999999999977</v>
      </c>
      <c r="G15" s="167">
        <v>-32</v>
      </c>
      <c r="H15" s="167">
        <v>-45</v>
      </c>
      <c r="I15" s="167">
        <v>-47</v>
      </c>
      <c r="J15" s="167">
        <v>-52</v>
      </c>
      <c r="K15" s="167">
        <v>-37.393000000000001</v>
      </c>
      <c r="L15" s="167">
        <v>-34</v>
      </c>
      <c r="M15" s="167">
        <v>-30.397999999999996</v>
      </c>
      <c r="N15" s="167">
        <v>-46</v>
      </c>
      <c r="O15" s="167">
        <v>-57.5</v>
      </c>
      <c r="P15" s="167">
        <v>-51</v>
      </c>
      <c r="Q15" s="167">
        <v>-55</v>
      </c>
      <c r="R15" s="167">
        <v>-52</v>
      </c>
      <c r="S15" s="167">
        <v>-45</v>
      </c>
      <c r="T15" s="167">
        <v>-39</v>
      </c>
      <c r="U15" s="167">
        <v>-45</v>
      </c>
      <c r="V15" s="167">
        <v>-58</v>
      </c>
      <c r="W15" s="167">
        <v>-58</v>
      </c>
      <c r="X15" s="167">
        <v>-46</v>
      </c>
      <c r="Y15" s="167">
        <v>-34</v>
      </c>
      <c r="Z15" s="167">
        <v>-21</v>
      </c>
      <c r="AA15" s="167">
        <v>-11</v>
      </c>
      <c r="AB15" s="302"/>
      <c r="AC15" s="167">
        <v>-13</v>
      </c>
      <c r="AD15" s="302"/>
      <c r="AE15" s="167">
        <v>-11</v>
      </c>
      <c r="AF15" s="167">
        <v>-8</v>
      </c>
      <c r="AG15" s="167">
        <v>-9</v>
      </c>
      <c r="AH15" s="167">
        <v>-12.175999999999998</v>
      </c>
      <c r="AI15" s="167">
        <v>-8</v>
      </c>
      <c r="AJ15" s="145"/>
      <c r="AK15" s="145"/>
      <c r="AL15" s="145"/>
      <c r="AM15" s="145"/>
      <c r="AN15" s="145"/>
      <c r="AO15" s="145"/>
      <c r="AP15" s="145"/>
      <c r="AQ15" s="145"/>
      <c r="AR15" s="145"/>
      <c r="AS15" s="145"/>
      <c r="AT15" s="145"/>
      <c r="AU15" s="145"/>
      <c r="AV15" s="145"/>
      <c r="AW15" s="145"/>
      <c r="AX15" s="145"/>
      <c r="AY15" s="145"/>
      <c r="AZ15" s="145"/>
    </row>
    <row r="16" spans="1:52">
      <c r="A16" s="165" t="s">
        <v>58</v>
      </c>
      <c r="B16" s="167" t="s">
        <v>290</v>
      </c>
      <c r="C16" s="167">
        <v>-10.940000000000003</v>
      </c>
      <c r="D16" s="167">
        <v>-28.340999999999994</v>
      </c>
      <c r="E16" s="167">
        <v>17.453000000000003</v>
      </c>
      <c r="F16" s="167">
        <v>23.827999999999996</v>
      </c>
      <c r="G16" s="167">
        <v>-1</v>
      </c>
      <c r="H16" s="167">
        <v>-104</v>
      </c>
      <c r="I16" s="167" t="s">
        <v>290</v>
      </c>
      <c r="J16" s="167">
        <v>6</v>
      </c>
      <c r="K16" s="167">
        <v>-17</v>
      </c>
      <c r="L16" s="167">
        <v>11</v>
      </c>
      <c r="M16" s="167">
        <v>-4.2590000000000003</v>
      </c>
      <c r="N16" s="167">
        <v>12</v>
      </c>
      <c r="O16" s="167">
        <v>-11.2</v>
      </c>
      <c r="P16" s="167">
        <v>16</v>
      </c>
      <c r="Q16" s="167">
        <v>-4</v>
      </c>
      <c r="R16" s="167">
        <v>14</v>
      </c>
      <c r="S16" s="167">
        <v>4</v>
      </c>
      <c r="T16" s="167">
        <v>4</v>
      </c>
      <c r="U16" s="167">
        <v>57</v>
      </c>
      <c r="V16" s="167">
        <v>5</v>
      </c>
      <c r="W16" s="167">
        <v>4</v>
      </c>
      <c r="X16" s="167">
        <v>1</v>
      </c>
      <c r="Y16" s="167">
        <v>6</v>
      </c>
      <c r="Z16" s="167">
        <v>6</v>
      </c>
      <c r="AA16" s="167">
        <v>2</v>
      </c>
      <c r="AB16" s="302"/>
      <c r="AC16" s="167">
        <v>5</v>
      </c>
      <c r="AD16" s="302"/>
      <c r="AE16" s="167">
        <v>5</v>
      </c>
      <c r="AF16" s="167">
        <v>4</v>
      </c>
      <c r="AG16" s="167">
        <v>6</v>
      </c>
      <c r="AH16" s="167">
        <v>4.2139999999999986</v>
      </c>
      <c r="AI16" s="167">
        <v>4</v>
      </c>
      <c r="AJ16" s="145"/>
      <c r="AK16" s="145"/>
      <c r="AL16" s="145"/>
      <c r="AM16" s="145"/>
      <c r="AN16" s="145"/>
      <c r="AO16" s="145"/>
      <c r="AP16" s="145"/>
      <c r="AQ16" s="145"/>
      <c r="AR16" s="145"/>
      <c r="AS16" s="145"/>
      <c r="AT16" s="145"/>
      <c r="AU16" s="145"/>
      <c r="AV16" s="145"/>
      <c r="AW16" s="145"/>
      <c r="AX16" s="145"/>
      <c r="AY16" s="145"/>
      <c r="AZ16" s="145"/>
    </row>
    <row r="17" spans="1:52">
      <c r="A17" s="163" t="s">
        <v>491</v>
      </c>
      <c r="B17" s="167" t="s">
        <v>290</v>
      </c>
      <c r="C17" s="168">
        <v>-58.901000000000003</v>
      </c>
      <c r="D17" s="168">
        <v>-93.782999999999987</v>
      </c>
      <c r="E17" s="168">
        <v>-388.03899999999999</v>
      </c>
      <c r="F17" s="168">
        <v>-26.560000000000059</v>
      </c>
      <c r="G17" s="168">
        <v>-33</v>
      </c>
      <c r="H17" s="168">
        <v>-164</v>
      </c>
      <c r="I17" s="168">
        <v>-47</v>
      </c>
      <c r="J17" s="168">
        <v>-46</v>
      </c>
      <c r="K17" s="168">
        <v>-54.305</v>
      </c>
      <c r="L17" s="168">
        <v>-241</v>
      </c>
      <c r="M17" s="168">
        <v>-34.673999999999978</v>
      </c>
      <c r="N17" s="168">
        <v>-37</v>
      </c>
      <c r="O17" s="168">
        <v>-68.7</v>
      </c>
      <c r="P17" s="168">
        <v>-4</v>
      </c>
      <c r="Q17" s="168">
        <v>353</v>
      </c>
      <c r="R17" s="168">
        <v>-38</v>
      </c>
      <c r="S17" s="168">
        <v>-41</v>
      </c>
      <c r="T17" s="168">
        <v>-34</v>
      </c>
      <c r="U17" s="168">
        <v>12</v>
      </c>
      <c r="V17" s="168">
        <v>-440</v>
      </c>
      <c r="W17" s="168">
        <v>-54</v>
      </c>
      <c r="X17" s="168">
        <v>-45</v>
      </c>
      <c r="Y17" s="168">
        <v>-28</v>
      </c>
      <c r="Z17" s="168">
        <v>-10</v>
      </c>
      <c r="AA17" s="168">
        <v>53</v>
      </c>
      <c r="AB17" s="303"/>
      <c r="AC17" s="168">
        <v>56</v>
      </c>
      <c r="AD17" s="303"/>
      <c r="AE17" s="168">
        <v>-6</v>
      </c>
      <c r="AF17" s="168">
        <v>2</v>
      </c>
      <c r="AG17" s="168">
        <v>-3</v>
      </c>
      <c r="AH17" s="168">
        <v>-7.9619999999999997</v>
      </c>
      <c r="AI17" s="168">
        <v>-4</v>
      </c>
      <c r="AJ17" s="145"/>
      <c r="AK17" s="145"/>
      <c r="AL17" s="145"/>
      <c r="AM17" s="145"/>
      <c r="AN17" s="145"/>
      <c r="AO17" s="145"/>
      <c r="AP17" s="145"/>
      <c r="AQ17" s="145"/>
      <c r="AR17" s="145"/>
      <c r="AS17" s="145"/>
      <c r="AT17" s="145"/>
      <c r="AU17" s="145"/>
      <c r="AV17" s="145"/>
      <c r="AW17" s="145"/>
      <c r="AX17" s="145"/>
      <c r="AY17" s="145"/>
      <c r="AZ17" s="145"/>
    </row>
    <row r="18" spans="1:52">
      <c r="A18" s="165"/>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302"/>
      <c r="AC18" s="167"/>
      <c r="AD18" s="302"/>
      <c r="AE18" s="167"/>
      <c r="AF18" s="167"/>
      <c r="AG18" s="167"/>
      <c r="AH18" s="167"/>
      <c r="AI18" s="167"/>
      <c r="AJ18" s="145"/>
      <c r="AK18" s="145"/>
      <c r="AL18" s="145"/>
      <c r="AM18" s="145"/>
      <c r="AN18" s="145"/>
      <c r="AO18" s="145"/>
      <c r="AP18" s="145"/>
      <c r="AQ18" s="145"/>
      <c r="AR18" s="145"/>
      <c r="AS18" s="145"/>
      <c r="AT18" s="145"/>
      <c r="AU18" s="145"/>
      <c r="AV18" s="145"/>
      <c r="AW18" s="145"/>
      <c r="AX18" s="145"/>
      <c r="AY18" s="145"/>
      <c r="AZ18" s="145"/>
    </row>
    <row r="19" spans="1:52" hidden="1" outlineLevel="1">
      <c r="A19" s="165" t="s">
        <v>433</v>
      </c>
      <c r="B19" s="167" t="s">
        <v>290</v>
      </c>
      <c r="C19" s="167">
        <v>0</v>
      </c>
      <c r="D19" s="167">
        <v>0</v>
      </c>
      <c r="E19" s="167">
        <v>0</v>
      </c>
      <c r="F19" s="167">
        <v>0</v>
      </c>
      <c r="G19" s="167">
        <v>501</v>
      </c>
      <c r="H19" s="167">
        <v>1500</v>
      </c>
      <c r="I19" s="167">
        <v>300</v>
      </c>
      <c r="J19" s="167">
        <v>0</v>
      </c>
      <c r="K19" s="167">
        <v>0</v>
      </c>
      <c r="L19" s="167">
        <v>800</v>
      </c>
      <c r="M19" s="167">
        <v>700.06799999999998</v>
      </c>
      <c r="N19" s="167">
        <v>0</v>
      </c>
      <c r="O19" s="167">
        <v>0</v>
      </c>
      <c r="P19" s="167">
        <v>-800</v>
      </c>
      <c r="Q19" s="167" t="s">
        <v>290</v>
      </c>
      <c r="R19" s="167" t="s">
        <v>290</v>
      </c>
      <c r="S19" s="167" t="s">
        <v>290</v>
      </c>
      <c r="T19" s="167" t="s">
        <v>290</v>
      </c>
      <c r="U19" s="167" t="s">
        <v>290</v>
      </c>
      <c r="V19" s="167" t="s">
        <v>290</v>
      </c>
      <c r="W19" s="167" t="s">
        <v>290</v>
      </c>
      <c r="X19" s="167" t="s">
        <v>290</v>
      </c>
      <c r="Y19" s="167" t="s">
        <v>290</v>
      </c>
      <c r="Z19" s="167" t="s">
        <v>290</v>
      </c>
      <c r="AA19" s="167" t="s">
        <v>290</v>
      </c>
      <c r="AB19" s="302"/>
      <c r="AC19" s="167" t="s">
        <v>290</v>
      </c>
      <c r="AD19" s="302"/>
      <c r="AE19" s="167"/>
      <c r="AF19" s="167"/>
      <c r="AG19" s="167"/>
      <c r="AH19" s="167"/>
      <c r="AI19" s="167"/>
      <c r="AJ19" s="145"/>
      <c r="AK19" s="145"/>
      <c r="AL19" s="145"/>
      <c r="AM19" s="145"/>
      <c r="AN19" s="145"/>
      <c r="AO19" s="145"/>
      <c r="AP19" s="145"/>
      <c r="AQ19" s="145"/>
      <c r="AR19" s="145"/>
      <c r="AS19" s="145"/>
      <c r="AT19" s="145"/>
      <c r="AU19" s="145"/>
      <c r="AV19" s="145"/>
      <c r="AW19" s="145"/>
      <c r="AX19" s="145"/>
      <c r="AY19" s="145"/>
      <c r="AZ19" s="145"/>
    </row>
    <row r="20" spans="1:52" hidden="1" outlineLevel="1">
      <c r="A20" s="165" t="s">
        <v>326</v>
      </c>
      <c r="B20" s="167" t="s">
        <v>290</v>
      </c>
      <c r="C20" s="167">
        <v>0</v>
      </c>
      <c r="D20" s="167">
        <v>0</v>
      </c>
      <c r="E20" s="167">
        <v>0</v>
      </c>
      <c r="F20" s="167">
        <v>0</v>
      </c>
      <c r="G20" s="167">
        <v>3762</v>
      </c>
      <c r="H20" s="167">
        <v>-900</v>
      </c>
      <c r="I20" s="167">
        <v>-355</v>
      </c>
      <c r="J20" s="167">
        <v>-30</v>
      </c>
      <c r="K20" s="167">
        <v>680</v>
      </c>
      <c r="L20" s="167">
        <v>-1080</v>
      </c>
      <c r="M20" s="167">
        <v>-600</v>
      </c>
      <c r="N20" s="167">
        <v>-720</v>
      </c>
      <c r="O20" s="167">
        <v>-1210</v>
      </c>
      <c r="P20" s="167">
        <v>750</v>
      </c>
      <c r="Q20" s="167" t="s">
        <v>290</v>
      </c>
      <c r="R20" s="167" t="s">
        <v>290</v>
      </c>
      <c r="S20" s="167" t="s">
        <v>290</v>
      </c>
      <c r="T20" s="167" t="s">
        <v>290</v>
      </c>
      <c r="U20" s="167" t="s">
        <v>290</v>
      </c>
      <c r="V20" s="167" t="s">
        <v>290</v>
      </c>
      <c r="W20" s="167" t="s">
        <v>290</v>
      </c>
      <c r="X20" s="167" t="s">
        <v>290</v>
      </c>
      <c r="Y20" s="167" t="s">
        <v>290</v>
      </c>
      <c r="Z20" s="167" t="s">
        <v>290</v>
      </c>
      <c r="AA20" s="167" t="s">
        <v>290</v>
      </c>
      <c r="AB20" s="302"/>
      <c r="AC20" s="167" t="s">
        <v>290</v>
      </c>
      <c r="AD20" s="302"/>
      <c r="AE20" s="167"/>
      <c r="AF20" s="167"/>
      <c r="AG20" s="167"/>
      <c r="AH20" s="167"/>
      <c r="AI20" s="167"/>
      <c r="AJ20" s="145"/>
      <c r="AK20" s="145"/>
      <c r="AL20" s="145"/>
      <c r="AM20" s="145"/>
      <c r="AN20" s="145"/>
      <c r="AO20" s="145"/>
      <c r="AP20" s="145"/>
      <c r="AQ20" s="145"/>
      <c r="AR20" s="145"/>
      <c r="AS20" s="145"/>
      <c r="AT20" s="145"/>
      <c r="AU20" s="145"/>
      <c r="AV20" s="145"/>
      <c r="AW20" s="145"/>
      <c r="AX20" s="145"/>
      <c r="AY20" s="145"/>
      <c r="AZ20" s="145"/>
    </row>
    <row r="21" spans="1:52" collapsed="1">
      <c r="A21" s="165" t="s">
        <v>446</v>
      </c>
      <c r="B21" s="167"/>
      <c r="C21" s="167"/>
      <c r="D21" s="167"/>
      <c r="E21" s="167"/>
      <c r="F21" s="167"/>
      <c r="G21" s="167">
        <f>SUM(G19:G20)</f>
        <v>4263</v>
      </c>
      <c r="H21" s="167">
        <f t="shared" ref="H21:R21" si="0">SUM(H19:H20)</f>
        <v>600</v>
      </c>
      <c r="I21" s="167">
        <f t="shared" si="0"/>
        <v>-55</v>
      </c>
      <c r="J21" s="167">
        <f t="shared" si="0"/>
        <v>-30</v>
      </c>
      <c r="K21" s="167">
        <f t="shared" si="0"/>
        <v>680</v>
      </c>
      <c r="L21" s="167">
        <f t="shared" si="0"/>
        <v>-280</v>
      </c>
      <c r="M21" s="167">
        <f t="shared" si="0"/>
        <v>100.06799999999998</v>
      </c>
      <c r="N21" s="167">
        <f t="shared" si="0"/>
        <v>-720</v>
      </c>
      <c r="O21" s="167">
        <f t="shared" si="0"/>
        <v>-1210</v>
      </c>
      <c r="P21" s="167">
        <f t="shared" si="0"/>
        <v>-50</v>
      </c>
      <c r="Q21" s="167">
        <f>SUM(Q19:Q20)</f>
        <v>0</v>
      </c>
      <c r="R21" s="167">
        <f t="shared" si="0"/>
        <v>0</v>
      </c>
      <c r="S21" s="167">
        <v>900</v>
      </c>
      <c r="T21" s="167">
        <v>-800</v>
      </c>
      <c r="U21" s="167">
        <v>0</v>
      </c>
      <c r="V21" s="167">
        <v>500</v>
      </c>
      <c r="W21" s="167">
        <v>300</v>
      </c>
      <c r="X21" s="167">
        <f>260-913</f>
        <v>-653</v>
      </c>
      <c r="Y21" s="167">
        <f>1625-422</f>
        <v>1203</v>
      </c>
      <c r="Z21" s="167">
        <v>2500</v>
      </c>
      <c r="AA21" s="167">
        <v>-3392</v>
      </c>
      <c r="AB21" s="302"/>
      <c r="AC21" s="167" t="s">
        <v>290</v>
      </c>
      <c r="AD21" s="302"/>
      <c r="AE21" s="167">
        <v>600</v>
      </c>
      <c r="AF21" s="167">
        <v>-400</v>
      </c>
      <c r="AG21" s="167">
        <v>600</v>
      </c>
      <c r="AH21" s="167">
        <v>-800</v>
      </c>
      <c r="AI21" s="167">
        <v>1800</v>
      </c>
      <c r="AJ21" s="145"/>
      <c r="AK21" s="145"/>
      <c r="AL21" s="145"/>
      <c r="AM21" s="145"/>
      <c r="AN21" s="145"/>
      <c r="AO21" s="145"/>
      <c r="AP21" s="145"/>
      <c r="AQ21" s="145"/>
      <c r="AR21" s="145"/>
      <c r="AS21" s="145"/>
      <c r="AT21" s="145"/>
      <c r="AU21" s="145"/>
      <c r="AV21" s="145"/>
      <c r="AW21" s="145"/>
      <c r="AX21" s="145"/>
      <c r="AY21" s="145"/>
      <c r="AZ21" s="145"/>
    </row>
    <row r="22" spans="1:52" hidden="1" outlineLevel="1">
      <c r="A22" s="165" t="s">
        <v>319</v>
      </c>
      <c r="B22" s="167" t="s">
        <v>290</v>
      </c>
      <c r="C22" s="167">
        <v>0</v>
      </c>
      <c r="D22" s="167">
        <v>0</v>
      </c>
      <c r="E22" s="167">
        <v>0</v>
      </c>
      <c r="F22" s="167">
        <v>0</v>
      </c>
      <c r="G22" s="167">
        <v>8</v>
      </c>
      <c r="H22" s="167">
        <v>8</v>
      </c>
      <c r="I22" s="167">
        <v>8</v>
      </c>
      <c r="J22" s="167">
        <v>9</v>
      </c>
      <c r="K22" s="167">
        <v>8.4269999999999996</v>
      </c>
      <c r="L22" s="167">
        <v>9</v>
      </c>
      <c r="M22" s="167">
        <v>7.4009999999999998</v>
      </c>
      <c r="N22" s="167">
        <v>8</v>
      </c>
      <c r="O22" s="167">
        <v>7.9</v>
      </c>
      <c r="P22" s="167">
        <v>8</v>
      </c>
      <c r="Q22" s="167">
        <v>8</v>
      </c>
      <c r="R22" s="167">
        <v>9</v>
      </c>
      <c r="S22" s="167" t="s">
        <v>290</v>
      </c>
      <c r="T22" s="167" t="s">
        <v>290</v>
      </c>
      <c r="U22" s="167" t="s">
        <v>290</v>
      </c>
      <c r="V22" s="167" t="s">
        <v>290</v>
      </c>
      <c r="W22" s="167" t="s">
        <v>290</v>
      </c>
      <c r="X22" s="167" t="s">
        <v>290</v>
      </c>
      <c r="Y22" s="167" t="s">
        <v>290</v>
      </c>
      <c r="Z22" s="167" t="s">
        <v>290</v>
      </c>
      <c r="AA22" s="167" t="s">
        <v>290</v>
      </c>
      <c r="AB22" s="302"/>
      <c r="AC22" s="167" t="s">
        <v>290</v>
      </c>
      <c r="AD22" s="302"/>
      <c r="AE22" s="167"/>
      <c r="AF22" s="167"/>
      <c r="AG22" s="167"/>
      <c r="AH22" s="167"/>
      <c r="AI22" s="167"/>
      <c r="AJ22" s="145"/>
      <c r="AK22" s="145"/>
      <c r="AL22" s="145"/>
      <c r="AM22" s="145"/>
      <c r="AN22" s="145"/>
      <c r="AO22" s="145"/>
      <c r="AP22" s="145"/>
      <c r="AQ22" s="145"/>
      <c r="AR22" s="145"/>
      <c r="AS22" s="145"/>
      <c r="AT22" s="145"/>
      <c r="AU22" s="145"/>
      <c r="AV22" s="145"/>
      <c r="AW22" s="145"/>
      <c r="AX22" s="145"/>
      <c r="AY22" s="145"/>
      <c r="AZ22" s="145"/>
    </row>
    <row r="23" spans="1:52" hidden="1" outlineLevel="1">
      <c r="A23" s="165" t="s">
        <v>310</v>
      </c>
      <c r="B23" s="167" t="s">
        <v>290</v>
      </c>
      <c r="C23" s="167">
        <v>0</v>
      </c>
      <c r="D23" s="167">
        <v>0</v>
      </c>
      <c r="E23" s="167">
        <v>0</v>
      </c>
      <c r="F23" s="167">
        <v>0</v>
      </c>
      <c r="G23" s="167">
        <v>-37</v>
      </c>
      <c r="H23" s="167">
        <v>-23</v>
      </c>
      <c r="I23" s="167">
        <v>-29</v>
      </c>
      <c r="J23" s="167">
        <v>-32</v>
      </c>
      <c r="K23" s="167">
        <v>-23.521999999999998</v>
      </c>
      <c r="L23" s="167">
        <v>-46</v>
      </c>
      <c r="M23" s="167">
        <v>-30.230000000000004</v>
      </c>
      <c r="N23" s="167">
        <v>-35</v>
      </c>
      <c r="O23" s="167">
        <v>-25.8</v>
      </c>
      <c r="P23" s="167">
        <v>-32</v>
      </c>
      <c r="Q23" s="167">
        <v>-35</v>
      </c>
      <c r="R23" s="167">
        <v>-24</v>
      </c>
      <c r="S23" s="167" t="s">
        <v>290</v>
      </c>
      <c r="T23" s="167" t="s">
        <v>290</v>
      </c>
      <c r="U23" s="167" t="s">
        <v>290</v>
      </c>
      <c r="V23" s="167" t="s">
        <v>290</v>
      </c>
      <c r="W23" s="167" t="s">
        <v>290</v>
      </c>
      <c r="X23" s="167" t="s">
        <v>290</v>
      </c>
      <c r="Y23" s="167" t="s">
        <v>290</v>
      </c>
      <c r="Z23" s="167" t="s">
        <v>290</v>
      </c>
      <c r="AA23" s="167" t="s">
        <v>290</v>
      </c>
      <c r="AB23" s="302"/>
      <c r="AC23" s="167" t="s">
        <v>290</v>
      </c>
      <c r="AD23" s="302"/>
      <c r="AE23" s="167"/>
      <c r="AF23" s="167"/>
      <c r="AG23" s="167"/>
      <c r="AH23" s="167"/>
      <c r="AI23" s="167"/>
      <c r="AJ23" s="145"/>
      <c r="AK23" s="145"/>
      <c r="AL23" s="145"/>
      <c r="AM23" s="145"/>
      <c r="AN23" s="145"/>
      <c r="AO23" s="145"/>
      <c r="AP23" s="145"/>
      <c r="AQ23" s="145"/>
      <c r="AR23" s="145"/>
      <c r="AS23" s="145"/>
      <c r="AT23" s="145"/>
      <c r="AU23" s="145"/>
      <c r="AV23" s="145"/>
      <c r="AW23" s="145"/>
      <c r="AX23" s="145"/>
      <c r="AY23" s="145"/>
      <c r="AZ23" s="145"/>
    </row>
    <row r="24" spans="1:52" collapsed="1">
      <c r="A24" s="165" t="s">
        <v>447</v>
      </c>
      <c r="B24" s="167"/>
      <c r="C24" s="167"/>
      <c r="D24" s="167"/>
      <c r="E24" s="167"/>
      <c r="F24" s="167"/>
      <c r="G24" s="167">
        <f>SUM(G22:G23)</f>
        <v>-29</v>
      </c>
      <c r="H24" s="167">
        <f t="shared" ref="H24:R24" si="1">SUM(H22:H23)</f>
        <v>-15</v>
      </c>
      <c r="I24" s="167">
        <f t="shared" si="1"/>
        <v>-21</v>
      </c>
      <c r="J24" s="167">
        <f t="shared" si="1"/>
        <v>-23</v>
      </c>
      <c r="K24" s="167">
        <f t="shared" si="1"/>
        <v>-15.094999999999999</v>
      </c>
      <c r="L24" s="167">
        <f t="shared" si="1"/>
        <v>-37</v>
      </c>
      <c r="M24" s="167">
        <f t="shared" si="1"/>
        <v>-22.829000000000004</v>
      </c>
      <c r="N24" s="167">
        <f t="shared" si="1"/>
        <v>-27</v>
      </c>
      <c r="O24" s="167">
        <f t="shared" si="1"/>
        <v>-17.899999999999999</v>
      </c>
      <c r="P24" s="167">
        <f t="shared" si="1"/>
        <v>-24</v>
      </c>
      <c r="Q24" s="167">
        <f t="shared" si="1"/>
        <v>-27</v>
      </c>
      <c r="R24" s="167">
        <f t="shared" si="1"/>
        <v>-15</v>
      </c>
      <c r="S24" s="167">
        <v>-17</v>
      </c>
      <c r="T24" s="167">
        <v>-17</v>
      </c>
      <c r="U24" s="167">
        <v>-19</v>
      </c>
      <c r="V24" s="167">
        <v>-19</v>
      </c>
      <c r="W24" s="167">
        <v>-28</v>
      </c>
      <c r="X24" s="167">
        <v>-8</v>
      </c>
      <c r="Y24" s="167">
        <v>-31</v>
      </c>
      <c r="Z24" s="167">
        <v>-15</v>
      </c>
      <c r="AA24" s="167">
        <v>-22</v>
      </c>
      <c r="AB24" s="302"/>
      <c r="AC24" s="167">
        <v>-10</v>
      </c>
      <c r="AD24" s="302"/>
      <c r="AE24" s="167">
        <v>-16</v>
      </c>
      <c r="AF24" s="167">
        <v>-12</v>
      </c>
      <c r="AG24" s="167">
        <v>-14</v>
      </c>
      <c r="AH24" s="167">
        <v>-14</v>
      </c>
      <c r="AI24" s="167">
        <v>-12.913000000000002</v>
      </c>
      <c r="AJ24" s="145"/>
      <c r="AK24" s="145"/>
      <c r="AL24" s="145"/>
      <c r="AM24" s="145"/>
      <c r="AN24" s="145"/>
      <c r="AO24" s="145"/>
      <c r="AP24" s="145"/>
      <c r="AQ24" s="145"/>
      <c r="AR24" s="145"/>
      <c r="AS24" s="145"/>
      <c r="AT24" s="145"/>
      <c r="AU24" s="145"/>
      <c r="AV24" s="145"/>
      <c r="AW24" s="145"/>
      <c r="AX24" s="145"/>
      <c r="AY24" s="145"/>
      <c r="AZ24" s="145"/>
    </row>
    <row r="25" spans="1:52">
      <c r="A25" s="165" t="s">
        <v>280</v>
      </c>
      <c r="B25" s="167" t="s">
        <v>290</v>
      </c>
      <c r="C25" s="167">
        <v>0</v>
      </c>
      <c r="D25" s="167">
        <v>0</v>
      </c>
      <c r="E25" s="167">
        <v>0</v>
      </c>
      <c r="F25" s="167">
        <v>0</v>
      </c>
      <c r="G25" s="169">
        <v>-4474</v>
      </c>
      <c r="H25" s="167" t="s">
        <v>290</v>
      </c>
      <c r="I25" s="167" t="s">
        <v>290</v>
      </c>
      <c r="J25" s="167" t="s">
        <v>290</v>
      </c>
      <c r="K25" s="167" t="s">
        <v>290</v>
      </c>
      <c r="L25" s="167" t="s">
        <v>290</v>
      </c>
      <c r="M25" s="167" t="s">
        <v>290</v>
      </c>
      <c r="N25" s="167" t="s">
        <v>290</v>
      </c>
      <c r="O25" s="167" t="s">
        <v>290</v>
      </c>
      <c r="P25" s="167" t="s">
        <v>290</v>
      </c>
      <c r="Q25" s="167" t="s">
        <v>290</v>
      </c>
      <c r="R25" s="167" t="s">
        <v>290</v>
      </c>
      <c r="S25" s="167" t="s">
        <v>290</v>
      </c>
      <c r="T25" s="167" t="s">
        <v>290</v>
      </c>
      <c r="U25" s="167" t="s">
        <v>290</v>
      </c>
      <c r="V25" s="167" t="s">
        <v>290</v>
      </c>
      <c r="W25" s="167" t="s">
        <v>290</v>
      </c>
      <c r="X25" s="167" t="s">
        <v>290</v>
      </c>
      <c r="Y25" s="167" t="s">
        <v>290</v>
      </c>
      <c r="Z25" s="167" t="s">
        <v>290</v>
      </c>
      <c r="AA25" s="167" t="s">
        <v>290</v>
      </c>
      <c r="AB25" s="302"/>
      <c r="AC25" s="167" t="s">
        <v>290</v>
      </c>
      <c r="AD25" s="302"/>
      <c r="AE25" s="167" t="s">
        <v>290</v>
      </c>
      <c r="AF25" s="167" t="s">
        <v>290</v>
      </c>
      <c r="AG25" s="167" t="s">
        <v>290</v>
      </c>
      <c r="AH25" s="167" t="s">
        <v>290</v>
      </c>
      <c r="AI25" s="167" t="s">
        <v>290</v>
      </c>
      <c r="AJ25" s="145"/>
      <c r="AK25" s="145"/>
      <c r="AL25" s="145"/>
      <c r="AM25" s="145"/>
      <c r="AN25" s="145"/>
      <c r="AO25" s="145"/>
      <c r="AP25" s="145"/>
      <c r="AQ25" s="145"/>
      <c r="AR25" s="145"/>
      <c r="AS25" s="145"/>
      <c r="AT25" s="145"/>
      <c r="AU25" s="145"/>
      <c r="AV25" s="145"/>
      <c r="AW25" s="145"/>
      <c r="AX25" s="145"/>
      <c r="AY25" s="145"/>
      <c r="AZ25" s="145"/>
    </row>
    <row r="26" spans="1:52">
      <c r="A26" s="165" t="s">
        <v>544</v>
      </c>
      <c r="B26" s="167" t="s">
        <v>290</v>
      </c>
      <c r="C26" s="167">
        <v>391</v>
      </c>
      <c r="D26" s="167">
        <v>-513.5</v>
      </c>
      <c r="E26" s="167">
        <v>347.9</v>
      </c>
      <c r="F26" s="167">
        <v>2945.2999999999997</v>
      </c>
      <c r="G26" s="167">
        <v>620</v>
      </c>
      <c r="H26" s="167" t="s">
        <v>290</v>
      </c>
      <c r="I26" s="167" t="s">
        <v>290</v>
      </c>
      <c r="J26" s="167" t="s">
        <v>290</v>
      </c>
      <c r="K26" s="167" t="s">
        <v>290</v>
      </c>
      <c r="L26" s="167" t="s">
        <v>290</v>
      </c>
      <c r="M26" s="167" t="s">
        <v>290</v>
      </c>
      <c r="N26" s="167" t="s">
        <v>290</v>
      </c>
      <c r="O26" s="167">
        <v>4300</v>
      </c>
      <c r="P26" s="167">
        <v>-9</v>
      </c>
      <c r="Q26" s="167" t="s">
        <v>290</v>
      </c>
      <c r="R26" s="167" t="s">
        <v>290</v>
      </c>
      <c r="S26" s="167" t="s">
        <v>290</v>
      </c>
      <c r="T26" s="167" t="s">
        <v>290</v>
      </c>
      <c r="U26" s="167" t="s">
        <v>290</v>
      </c>
      <c r="V26" s="167" t="s">
        <v>290</v>
      </c>
      <c r="W26" s="167" t="s">
        <v>290</v>
      </c>
      <c r="X26" s="167" t="s">
        <v>290</v>
      </c>
      <c r="Y26" s="167" t="s">
        <v>290</v>
      </c>
      <c r="Z26" s="167" t="s">
        <v>290</v>
      </c>
      <c r="AA26" s="167">
        <v>4000</v>
      </c>
      <c r="AB26" s="302"/>
      <c r="AC26" s="167" t="s">
        <v>290</v>
      </c>
      <c r="AD26" s="302"/>
      <c r="AE26" s="167" t="s">
        <v>290</v>
      </c>
      <c r="AF26" s="167" t="s">
        <v>290</v>
      </c>
      <c r="AG26" s="167" t="s">
        <v>290</v>
      </c>
      <c r="AH26" s="167" t="s">
        <v>290</v>
      </c>
      <c r="AI26" s="167" t="s">
        <v>290</v>
      </c>
      <c r="AJ26" s="145"/>
      <c r="AK26" s="145"/>
      <c r="AL26" s="145"/>
      <c r="AM26" s="145"/>
      <c r="AN26" s="145"/>
      <c r="AO26" s="145"/>
      <c r="AP26" s="145"/>
      <c r="AQ26" s="145"/>
      <c r="AR26" s="145"/>
      <c r="AS26" s="145"/>
      <c r="AT26" s="145"/>
      <c r="AU26" s="145"/>
      <c r="AV26" s="145"/>
      <c r="AW26" s="145"/>
      <c r="AX26" s="145"/>
      <c r="AY26" s="145"/>
      <c r="AZ26" s="145"/>
    </row>
    <row r="27" spans="1:52">
      <c r="A27" s="165" t="s">
        <v>545</v>
      </c>
      <c r="B27" s="167"/>
      <c r="C27" s="167"/>
      <c r="D27" s="167"/>
      <c r="E27" s="167"/>
      <c r="F27" s="167"/>
      <c r="G27" s="167" t="s">
        <v>290</v>
      </c>
      <c r="H27" s="167" t="s">
        <v>290</v>
      </c>
      <c r="I27" s="167" t="s">
        <v>290</v>
      </c>
      <c r="J27" s="167" t="s">
        <v>290</v>
      </c>
      <c r="K27" s="167" t="s">
        <v>290</v>
      </c>
      <c r="L27" s="167" t="s">
        <v>290</v>
      </c>
      <c r="M27" s="167" t="s">
        <v>290</v>
      </c>
      <c r="N27" s="167" t="s">
        <v>290</v>
      </c>
      <c r="O27" s="167" t="s">
        <v>290</v>
      </c>
      <c r="P27" s="167" t="s">
        <v>290</v>
      </c>
      <c r="Q27" s="167" t="s">
        <v>290</v>
      </c>
      <c r="R27" s="167" t="s">
        <v>290</v>
      </c>
      <c r="S27" s="167" t="s">
        <v>290</v>
      </c>
      <c r="T27" s="167" t="s">
        <v>290</v>
      </c>
      <c r="U27" s="167" t="s">
        <v>290</v>
      </c>
      <c r="V27" s="167" t="s">
        <v>290</v>
      </c>
      <c r="W27" s="167" t="s">
        <v>290</v>
      </c>
      <c r="X27" s="167" t="s">
        <v>290</v>
      </c>
      <c r="Y27" s="167" t="s">
        <v>290</v>
      </c>
      <c r="Z27" s="167" t="s">
        <v>290</v>
      </c>
      <c r="AA27" s="167">
        <v>-388</v>
      </c>
      <c r="AB27" s="307"/>
      <c r="AC27" s="167">
        <f>-2-6</f>
        <v>-8</v>
      </c>
      <c r="AD27" s="307">
        <v>2</v>
      </c>
      <c r="AE27" s="167" t="s">
        <v>290</v>
      </c>
      <c r="AF27" s="167" t="s">
        <v>290</v>
      </c>
      <c r="AG27" s="167" t="s">
        <v>290</v>
      </c>
      <c r="AH27" s="167" t="s">
        <v>290</v>
      </c>
      <c r="AI27" s="167" t="s">
        <v>290</v>
      </c>
      <c r="AJ27" s="145"/>
      <c r="AK27" s="145"/>
      <c r="AL27" s="145"/>
      <c r="AM27" s="145"/>
      <c r="AN27" s="145"/>
      <c r="AO27" s="145"/>
      <c r="AP27" s="145"/>
      <c r="AQ27" s="145"/>
      <c r="AR27" s="145"/>
      <c r="AS27" s="145"/>
      <c r="AT27" s="145"/>
      <c r="AU27" s="145"/>
      <c r="AV27" s="145"/>
      <c r="AW27" s="145"/>
      <c r="AX27" s="145"/>
      <c r="AY27" s="145"/>
      <c r="AZ27" s="145"/>
    </row>
    <row r="28" spans="1:52">
      <c r="A28" s="165" t="s">
        <v>605</v>
      </c>
      <c r="B28" s="167"/>
      <c r="C28" s="167"/>
      <c r="D28" s="167"/>
      <c r="E28" s="167"/>
      <c r="F28" s="167"/>
      <c r="G28" s="167" t="s">
        <v>290</v>
      </c>
      <c r="H28" s="167" t="s">
        <v>290</v>
      </c>
      <c r="I28" s="167" t="s">
        <v>290</v>
      </c>
      <c r="J28" s="167" t="s">
        <v>290</v>
      </c>
      <c r="K28" s="167" t="s">
        <v>290</v>
      </c>
      <c r="L28" s="167" t="s">
        <v>290</v>
      </c>
      <c r="M28" s="167" t="s">
        <v>290</v>
      </c>
      <c r="N28" s="167" t="s">
        <v>290</v>
      </c>
      <c r="O28" s="167" t="s">
        <v>290</v>
      </c>
      <c r="P28" s="167" t="s">
        <v>290</v>
      </c>
      <c r="Q28" s="167" t="s">
        <v>290</v>
      </c>
      <c r="R28" s="167" t="s">
        <v>290</v>
      </c>
      <c r="S28" s="167" t="s">
        <v>290</v>
      </c>
      <c r="T28" s="167" t="s">
        <v>290</v>
      </c>
      <c r="U28" s="167" t="s">
        <v>290</v>
      </c>
      <c r="V28" s="167" t="s">
        <v>290</v>
      </c>
      <c r="W28" s="167" t="s">
        <v>290</v>
      </c>
      <c r="X28" s="167" t="s">
        <v>290</v>
      </c>
      <c r="Y28" s="167" t="s">
        <v>290</v>
      </c>
      <c r="Z28" s="167" t="s">
        <v>290</v>
      </c>
      <c r="AA28" s="167" t="s">
        <v>290</v>
      </c>
      <c r="AB28" s="167" t="s">
        <v>290</v>
      </c>
      <c r="AC28" s="167" t="s">
        <v>290</v>
      </c>
      <c r="AD28" s="307"/>
      <c r="AE28" s="167" t="s">
        <v>290</v>
      </c>
      <c r="AF28" s="167" t="s">
        <v>290</v>
      </c>
      <c r="AG28" s="167" t="s">
        <v>290</v>
      </c>
      <c r="AH28" s="167">
        <v>-19</v>
      </c>
      <c r="AI28" s="167" t="s">
        <v>290</v>
      </c>
      <c r="AJ28" s="145"/>
      <c r="AK28" s="145"/>
      <c r="AL28" s="145"/>
      <c r="AM28" s="145"/>
      <c r="AN28" s="145"/>
      <c r="AO28" s="145"/>
      <c r="AP28" s="145"/>
      <c r="AQ28" s="145"/>
      <c r="AR28" s="145"/>
      <c r="AS28" s="145"/>
      <c r="AT28" s="145"/>
      <c r="AU28" s="145"/>
      <c r="AV28" s="145"/>
      <c r="AW28" s="145"/>
      <c r="AX28" s="145"/>
      <c r="AY28" s="145"/>
      <c r="AZ28" s="145"/>
    </row>
    <row r="29" spans="1:52">
      <c r="A29" s="165" t="s">
        <v>61</v>
      </c>
      <c r="B29" s="167" t="s">
        <v>290</v>
      </c>
      <c r="C29" s="167">
        <v>0</v>
      </c>
      <c r="D29" s="167">
        <v>-32.012</v>
      </c>
      <c r="E29" s="167">
        <v>0</v>
      </c>
      <c r="F29" s="167">
        <v>-3277.9879999999998</v>
      </c>
      <c r="G29" s="167" t="s">
        <v>290</v>
      </c>
      <c r="H29" s="167">
        <v>-219</v>
      </c>
      <c r="I29" s="167" t="s">
        <v>290</v>
      </c>
      <c r="J29" s="167">
        <v>-219</v>
      </c>
      <c r="K29" s="167" t="s">
        <v>290</v>
      </c>
      <c r="L29" s="167" t="s">
        <v>290</v>
      </c>
      <c r="M29" s="167" t="s">
        <v>290</v>
      </c>
      <c r="N29" s="167" t="s">
        <v>290</v>
      </c>
      <c r="O29" s="167" t="s">
        <v>290</v>
      </c>
      <c r="P29" s="167" t="s">
        <v>290</v>
      </c>
      <c r="Q29" s="167" t="s">
        <v>290</v>
      </c>
      <c r="R29" s="167" t="s">
        <v>290</v>
      </c>
      <c r="S29" s="167" t="s">
        <v>290</v>
      </c>
      <c r="T29" s="167" t="s">
        <v>290</v>
      </c>
      <c r="U29" s="167" t="s">
        <v>290</v>
      </c>
      <c r="V29" s="167" t="s">
        <v>290</v>
      </c>
      <c r="W29" s="167" t="s">
        <v>290</v>
      </c>
      <c r="X29" s="167" t="s">
        <v>290</v>
      </c>
      <c r="Y29" s="167" t="s">
        <v>290</v>
      </c>
      <c r="Z29" s="167" t="s">
        <v>290</v>
      </c>
      <c r="AA29" s="167" t="s">
        <v>290</v>
      </c>
      <c r="AB29" s="302"/>
      <c r="AC29" s="167" t="s">
        <v>290</v>
      </c>
      <c r="AD29" s="302"/>
      <c r="AE29" s="167" t="s">
        <v>290</v>
      </c>
      <c r="AF29" s="167" t="s">
        <v>290</v>
      </c>
      <c r="AG29" s="167" t="s">
        <v>290</v>
      </c>
      <c r="AH29" s="167" t="s">
        <v>290</v>
      </c>
      <c r="AI29" s="167" t="s">
        <v>290</v>
      </c>
      <c r="AJ29" s="145"/>
      <c r="AK29" s="145"/>
      <c r="AL29" s="145"/>
      <c r="AM29" s="145"/>
      <c r="AN29" s="145"/>
      <c r="AO29" s="145"/>
      <c r="AP29" s="145"/>
      <c r="AQ29" s="145"/>
      <c r="AR29" s="145"/>
      <c r="AS29" s="145"/>
      <c r="AT29" s="145"/>
      <c r="AU29" s="145"/>
      <c r="AV29" s="145"/>
      <c r="AW29" s="145"/>
      <c r="AX29" s="145"/>
      <c r="AY29" s="145"/>
      <c r="AZ29" s="145"/>
    </row>
    <row r="30" spans="1:52">
      <c r="A30" s="165" t="s">
        <v>62</v>
      </c>
      <c r="B30" s="167" t="s">
        <v>290</v>
      </c>
      <c r="C30" s="167">
        <v>40.518000000000001</v>
      </c>
      <c r="D30" s="167">
        <v>21.114999999999995</v>
      </c>
      <c r="E30" s="167">
        <v>-42.379999999999995</v>
      </c>
      <c r="F30" s="167">
        <v>-89.253</v>
      </c>
      <c r="G30" s="167">
        <v>85</v>
      </c>
      <c r="H30" s="167">
        <v>5</v>
      </c>
      <c r="I30" s="167">
        <v>3</v>
      </c>
      <c r="J30" s="167">
        <v>-18</v>
      </c>
      <c r="K30" s="167">
        <v>12.16</v>
      </c>
      <c r="L30" s="167">
        <v>-2</v>
      </c>
      <c r="M30" s="167">
        <v>24.009999999999998</v>
      </c>
      <c r="N30" s="167">
        <v>-12</v>
      </c>
      <c r="O30" s="167">
        <v>13.1</v>
      </c>
      <c r="P30" s="167">
        <v>-60</v>
      </c>
      <c r="Q30" s="167">
        <v>-9</v>
      </c>
      <c r="R30" s="167">
        <v>20</v>
      </c>
      <c r="S30" s="167">
        <v>4</v>
      </c>
      <c r="T30" s="167">
        <v>5</v>
      </c>
      <c r="U30" s="167">
        <v>-98</v>
      </c>
      <c r="V30" s="167">
        <v>96</v>
      </c>
      <c r="W30" s="167">
        <v>-1</v>
      </c>
      <c r="X30" s="167">
        <v>10</v>
      </c>
      <c r="Y30" s="167">
        <v>-3</v>
      </c>
      <c r="Z30" s="167">
        <v>15</v>
      </c>
      <c r="AA30" s="167">
        <v>4</v>
      </c>
      <c r="AB30" s="307">
        <v>1</v>
      </c>
      <c r="AC30" s="167">
        <v>-5</v>
      </c>
      <c r="AD30" s="307">
        <v>1</v>
      </c>
      <c r="AE30" s="167">
        <v>1</v>
      </c>
      <c r="AF30" s="167">
        <v>0</v>
      </c>
      <c r="AG30" s="167">
        <v>-9</v>
      </c>
      <c r="AH30" s="167">
        <v>6</v>
      </c>
      <c r="AI30" s="167">
        <v>-6</v>
      </c>
      <c r="AJ30" s="145"/>
      <c r="AK30" s="145"/>
      <c r="AL30" s="145"/>
      <c r="AM30" s="145"/>
      <c r="AN30" s="145"/>
      <c r="AO30" s="145"/>
      <c r="AP30" s="145"/>
      <c r="AQ30" s="145"/>
      <c r="AR30" s="145"/>
      <c r="AS30" s="145"/>
      <c r="AT30" s="145"/>
      <c r="AU30" s="145"/>
      <c r="AV30" s="145"/>
      <c r="AW30" s="145"/>
      <c r="AX30" s="145"/>
      <c r="AY30" s="145"/>
      <c r="AZ30" s="145"/>
    </row>
    <row r="31" spans="1:52">
      <c r="A31" s="163" t="s">
        <v>492</v>
      </c>
      <c r="B31" s="167" t="s">
        <v>290</v>
      </c>
      <c r="C31" s="168">
        <v>431.51800000000003</v>
      </c>
      <c r="D31" s="168">
        <v>-524.39700000000005</v>
      </c>
      <c r="E31" s="168">
        <v>305.52</v>
      </c>
      <c r="F31" s="168">
        <v>-421.94100000000014</v>
      </c>
      <c r="G31" s="168">
        <v>466</v>
      </c>
      <c r="H31" s="168">
        <v>370</v>
      </c>
      <c r="I31" s="168">
        <v>-73</v>
      </c>
      <c r="J31" s="168">
        <v>-290</v>
      </c>
      <c r="K31" s="168">
        <v>677.05700000000002</v>
      </c>
      <c r="L31" s="168">
        <v>-320</v>
      </c>
      <c r="M31" s="168">
        <v>101.25099999999998</v>
      </c>
      <c r="N31" s="168">
        <v>-759</v>
      </c>
      <c r="O31" s="168">
        <v>3085.4</v>
      </c>
      <c r="P31" s="168">
        <v>-143</v>
      </c>
      <c r="Q31" s="168">
        <v>-36</v>
      </c>
      <c r="R31" s="168">
        <v>5</v>
      </c>
      <c r="S31" s="168">
        <v>887</v>
      </c>
      <c r="T31" s="168">
        <v>-812</v>
      </c>
      <c r="U31" s="168">
        <v>-117</v>
      </c>
      <c r="V31" s="168">
        <v>577</v>
      </c>
      <c r="W31" s="168">
        <v>271</v>
      </c>
      <c r="X31" s="168">
        <v>-651</v>
      </c>
      <c r="Y31" s="168">
        <v>1169</v>
      </c>
      <c r="Z31" s="168">
        <v>2500</v>
      </c>
      <c r="AA31" s="168">
        <v>202</v>
      </c>
      <c r="AB31" s="303"/>
      <c r="AC31" s="168">
        <v>-23</v>
      </c>
      <c r="AD31" s="303"/>
      <c r="AE31" s="168">
        <v>585</v>
      </c>
      <c r="AF31" s="168">
        <v>-412</v>
      </c>
      <c r="AG31" s="168">
        <v>577</v>
      </c>
      <c r="AH31" s="168">
        <v>-827</v>
      </c>
      <c r="AI31" s="168">
        <v>1781</v>
      </c>
      <c r="AJ31" s="145"/>
      <c r="AK31" s="145"/>
      <c r="AL31" s="145"/>
      <c r="AM31" s="145"/>
      <c r="AN31" s="145"/>
      <c r="AO31" s="145"/>
      <c r="AP31" s="145"/>
      <c r="AQ31" s="145"/>
      <c r="AR31" s="145"/>
      <c r="AS31" s="145"/>
      <c r="AT31" s="145"/>
      <c r="AU31" s="145"/>
      <c r="AV31" s="145"/>
      <c r="AW31" s="145"/>
      <c r="AX31" s="145"/>
      <c r="AY31" s="145"/>
      <c r="AZ31" s="145"/>
    </row>
    <row r="32" spans="1:52">
      <c r="A32" s="165"/>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302"/>
      <c r="AC32" s="167"/>
      <c r="AD32" s="302"/>
      <c r="AE32" s="167"/>
      <c r="AF32" s="167"/>
      <c r="AG32" s="167"/>
      <c r="AH32" s="167"/>
      <c r="AI32" s="167"/>
      <c r="AJ32" s="145"/>
      <c r="AK32" s="145"/>
      <c r="AL32" s="145"/>
      <c r="AM32" s="145"/>
      <c r="AN32" s="145"/>
      <c r="AO32" s="145"/>
      <c r="AP32" s="145"/>
      <c r="AQ32" s="145"/>
      <c r="AR32" s="145"/>
      <c r="AS32" s="145"/>
      <c r="AT32" s="145"/>
      <c r="AU32" s="145"/>
      <c r="AV32" s="145"/>
      <c r="AW32" s="145"/>
      <c r="AX32" s="145"/>
      <c r="AY32" s="145"/>
      <c r="AZ32" s="145"/>
    </row>
    <row r="33" spans="1:52">
      <c r="A33" s="163" t="s">
        <v>66</v>
      </c>
      <c r="B33" s="167" t="s">
        <v>290</v>
      </c>
      <c r="C33" s="168">
        <v>14.774999999999807</v>
      </c>
      <c r="D33" s="168">
        <v>9.2379999999999853</v>
      </c>
      <c r="E33" s="168">
        <v>33.98400000000008</v>
      </c>
      <c r="F33" s="168">
        <v>281.20399999999961</v>
      </c>
      <c r="G33" s="168">
        <v>276</v>
      </c>
      <c r="H33" s="168">
        <v>834</v>
      </c>
      <c r="I33" s="168">
        <v>-682</v>
      </c>
      <c r="J33" s="168">
        <v>359</v>
      </c>
      <c r="K33" s="168">
        <v>75.799000000000092</v>
      </c>
      <c r="L33" s="168">
        <v>259</v>
      </c>
      <c r="M33" s="168">
        <v>409.98000000000013</v>
      </c>
      <c r="N33" s="168">
        <v>113</v>
      </c>
      <c r="O33" s="168">
        <v>2557.5419999999999</v>
      </c>
      <c r="P33" s="168">
        <v>801</v>
      </c>
      <c r="Q33" s="168">
        <v>-405</v>
      </c>
      <c r="R33" s="168">
        <v>677</v>
      </c>
      <c r="S33" s="168">
        <v>-79</v>
      </c>
      <c r="T33" s="168">
        <v>-392</v>
      </c>
      <c r="U33" s="168">
        <v>-2187</v>
      </c>
      <c r="V33" s="168">
        <v>-310</v>
      </c>
      <c r="W33" s="168">
        <v>-761</v>
      </c>
      <c r="X33" s="168">
        <v>-388</v>
      </c>
      <c r="Y33" s="168">
        <v>88</v>
      </c>
      <c r="Z33" s="168">
        <v>865</v>
      </c>
      <c r="AA33" s="168">
        <v>-1250</v>
      </c>
      <c r="AB33" s="303"/>
      <c r="AC33" s="168">
        <v>669</v>
      </c>
      <c r="AD33" s="303"/>
      <c r="AE33" s="168">
        <v>-938</v>
      </c>
      <c r="AF33" s="168">
        <v>-22</v>
      </c>
      <c r="AG33" s="168">
        <v>-94</v>
      </c>
      <c r="AH33" s="168">
        <v>-4</v>
      </c>
      <c r="AI33" s="168">
        <v>588</v>
      </c>
      <c r="AJ33" s="145"/>
      <c r="AK33" s="145"/>
      <c r="AL33" s="145"/>
      <c r="AM33" s="145"/>
      <c r="AN33" s="145"/>
      <c r="AO33" s="145"/>
      <c r="AP33" s="145"/>
      <c r="AQ33" s="145"/>
      <c r="AR33" s="145"/>
      <c r="AS33" s="145"/>
      <c r="AT33" s="145"/>
      <c r="AU33" s="145"/>
      <c r="AV33" s="145"/>
      <c r="AW33" s="145"/>
      <c r="AX33" s="145"/>
      <c r="AY33" s="145"/>
      <c r="AZ33" s="145"/>
    </row>
    <row r="34" spans="1:52">
      <c r="A34" s="165"/>
      <c r="B34" s="16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302"/>
      <c r="AC34" s="167"/>
      <c r="AD34" s="302"/>
      <c r="AE34" s="167"/>
      <c r="AF34" s="167"/>
      <c r="AG34" s="167"/>
      <c r="AH34" s="167"/>
      <c r="AI34" s="167"/>
      <c r="AJ34" s="145"/>
      <c r="AK34" s="145"/>
      <c r="AL34" s="145"/>
      <c r="AM34" s="145"/>
      <c r="AN34" s="145"/>
      <c r="AO34" s="145"/>
      <c r="AP34" s="145"/>
      <c r="AQ34" s="145"/>
      <c r="AR34" s="145"/>
      <c r="AS34" s="145"/>
      <c r="AT34" s="145"/>
      <c r="AU34" s="145"/>
      <c r="AV34" s="145"/>
      <c r="AW34" s="145"/>
      <c r="AX34" s="145"/>
      <c r="AY34" s="145"/>
      <c r="AZ34" s="145"/>
    </row>
    <row r="35" spans="1:52">
      <c r="A35" s="163" t="s">
        <v>67</v>
      </c>
      <c r="B35" s="167" t="s">
        <v>290</v>
      </c>
      <c r="C35" s="168">
        <v>89</v>
      </c>
      <c r="D35" s="168">
        <v>103</v>
      </c>
      <c r="E35" s="168">
        <v>113</v>
      </c>
      <c r="F35" s="168">
        <v>147</v>
      </c>
      <c r="G35" s="168">
        <v>428</v>
      </c>
      <c r="H35" s="168">
        <v>731</v>
      </c>
      <c r="I35" s="168">
        <v>1572</v>
      </c>
      <c r="J35" s="168">
        <v>889</v>
      </c>
      <c r="K35" s="168">
        <v>1238</v>
      </c>
      <c r="L35" s="168">
        <v>1267</v>
      </c>
      <c r="M35" s="168">
        <v>1525</v>
      </c>
      <c r="N35" s="168">
        <f>+M37</f>
        <v>1936</v>
      </c>
      <c r="O35" s="168">
        <v>2040</v>
      </c>
      <c r="P35" s="168">
        <v>4629</v>
      </c>
      <c r="Q35" s="168">
        <f>+P37</f>
        <v>5420</v>
      </c>
      <c r="R35" s="168">
        <v>5014</v>
      </c>
      <c r="S35" s="168">
        <v>5702</v>
      </c>
      <c r="T35" s="168">
        <v>5643</v>
      </c>
      <c r="U35" s="168">
        <v>5254</v>
      </c>
      <c r="V35" s="168">
        <v>3065</v>
      </c>
      <c r="W35" s="168">
        <v>2775</v>
      </c>
      <c r="X35" s="168">
        <v>2007</v>
      </c>
      <c r="Y35" s="168">
        <v>1648</v>
      </c>
      <c r="Z35" s="168">
        <v>1724</v>
      </c>
      <c r="AA35" s="168">
        <v>2569</v>
      </c>
      <c r="AB35" s="303"/>
      <c r="AC35" s="168">
        <v>1336</v>
      </c>
      <c r="AD35" s="303"/>
      <c r="AE35" s="168">
        <v>1996</v>
      </c>
      <c r="AF35" s="168">
        <v>1046</v>
      </c>
      <c r="AG35" s="168">
        <v>1040</v>
      </c>
      <c r="AH35" s="168">
        <v>909</v>
      </c>
      <c r="AI35" s="168">
        <v>927</v>
      </c>
      <c r="AJ35" s="145"/>
      <c r="AK35" s="145"/>
      <c r="AL35" s="145"/>
      <c r="AM35" s="145"/>
      <c r="AN35" s="145"/>
      <c r="AO35" s="145"/>
      <c r="AP35" s="145"/>
      <c r="AQ35" s="145"/>
      <c r="AR35" s="145"/>
      <c r="AS35" s="145"/>
      <c r="AT35" s="145"/>
      <c r="AU35" s="145"/>
      <c r="AV35" s="145"/>
      <c r="AW35" s="145"/>
      <c r="AX35" s="145"/>
      <c r="AY35" s="145"/>
      <c r="AZ35" s="145"/>
    </row>
    <row r="36" spans="1:52">
      <c r="A36" s="165" t="s">
        <v>68</v>
      </c>
      <c r="B36" s="167" t="s">
        <v>290</v>
      </c>
      <c r="C36" s="167">
        <v>0</v>
      </c>
      <c r="D36" s="167">
        <v>0</v>
      </c>
      <c r="E36" s="167">
        <v>0</v>
      </c>
      <c r="F36" s="167">
        <v>0</v>
      </c>
      <c r="G36" s="167">
        <v>27</v>
      </c>
      <c r="H36" s="167">
        <v>7</v>
      </c>
      <c r="I36" s="167">
        <v>-2</v>
      </c>
      <c r="J36" s="167">
        <v>-9</v>
      </c>
      <c r="K36" s="167">
        <v>-46</v>
      </c>
      <c r="L36" s="167">
        <v>-3</v>
      </c>
      <c r="M36" s="167" t="s">
        <v>290</v>
      </c>
      <c r="N36" s="167">
        <v>-9</v>
      </c>
      <c r="O36" s="167">
        <v>32.200000000000003</v>
      </c>
      <c r="P36" s="167">
        <v>-9</v>
      </c>
      <c r="Q36" s="167">
        <v>-1</v>
      </c>
      <c r="R36" s="167">
        <v>11</v>
      </c>
      <c r="S36" s="167">
        <v>19</v>
      </c>
      <c r="T36" s="167">
        <v>3</v>
      </c>
      <c r="U36" s="167">
        <v>-2</v>
      </c>
      <c r="V36" s="167">
        <v>20</v>
      </c>
      <c r="W36" s="167">
        <v>-7</v>
      </c>
      <c r="X36" s="167">
        <v>29</v>
      </c>
      <c r="Y36" s="167">
        <v>-12</v>
      </c>
      <c r="Z36" s="167">
        <v>-20</v>
      </c>
      <c r="AA36" s="167">
        <v>17</v>
      </c>
      <c r="AB36" s="302"/>
      <c r="AC36" s="167">
        <v>-9</v>
      </c>
      <c r="AD36" s="302"/>
      <c r="AE36" s="167">
        <v>-12</v>
      </c>
      <c r="AF36" s="167">
        <v>16</v>
      </c>
      <c r="AG36" s="167">
        <v>-37</v>
      </c>
      <c r="AH36" s="167">
        <v>22</v>
      </c>
      <c r="AI36" s="167">
        <v>1</v>
      </c>
      <c r="AJ36" s="145"/>
      <c r="AK36" s="145"/>
      <c r="AL36" s="145"/>
      <c r="AM36" s="145"/>
      <c r="AN36" s="145"/>
      <c r="AO36" s="145"/>
      <c r="AP36" s="145"/>
      <c r="AQ36" s="145"/>
      <c r="AR36" s="145"/>
      <c r="AS36" s="145"/>
      <c r="AT36" s="145"/>
      <c r="AU36" s="145"/>
      <c r="AV36" s="145"/>
      <c r="AW36" s="145"/>
      <c r="AX36" s="145"/>
      <c r="AY36" s="145"/>
      <c r="AZ36" s="145"/>
    </row>
    <row r="37" spans="1:52">
      <c r="A37" s="163" t="s">
        <v>69</v>
      </c>
      <c r="B37" s="167" t="s">
        <v>290</v>
      </c>
      <c r="C37" s="168">
        <v>103</v>
      </c>
      <c r="D37" s="168">
        <v>113</v>
      </c>
      <c r="E37" s="168">
        <v>146.98400000000009</v>
      </c>
      <c r="F37" s="168">
        <v>428.20399999999961</v>
      </c>
      <c r="G37" s="168">
        <v>731</v>
      </c>
      <c r="H37" s="168">
        <v>1572</v>
      </c>
      <c r="I37" s="168">
        <v>889</v>
      </c>
      <c r="J37" s="168">
        <v>1238</v>
      </c>
      <c r="K37" s="168">
        <v>1267</v>
      </c>
      <c r="L37" s="168">
        <v>1525</v>
      </c>
      <c r="M37" s="168">
        <v>1936</v>
      </c>
      <c r="N37" s="168">
        <v>2040</v>
      </c>
      <c r="O37" s="168">
        <v>4629</v>
      </c>
      <c r="P37" s="168">
        <v>5420</v>
      </c>
      <c r="Q37" s="168">
        <v>5014</v>
      </c>
      <c r="R37" s="168">
        <v>5702</v>
      </c>
      <c r="S37" s="168">
        <v>5642</v>
      </c>
      <c r="T37" s="168">
        <v>5254</v>
      </c>
      <c r="U37" s="168">
        <v>3065</v>
      </c>
      <c r="V37" s="168">
        <v>2775</v>
      </c>
      <c r="W37" s="168">
        <v>2007</v>
      </c>
      <c r="X37" s="168">
        <v>1648</v>
      </c>
      <c r="Y37" s="168">
        <v>1724</v>
      </c>
      <c r="Z37" s="168">
        <v>2569</v>
      </c>
      <c r="AA37" s="168">
        <v>1336</v>
      </c>
      <c r="AB37" s="303"/>
      <c r="AC37" s="168">
        <v>1996</v>
      </c>
      <c r="AD37" s="303"/>
      <c r="AE37" s="168">
        <v>1046</v>
      </c>
      <c r="AF37" s="168">
        <v>1040</v>
      </c>
      <c r="AG37" s="168">
        <v>909</v>
      </c>
      <c r="AH37" s="168">
        <v>927</v>
      </c>
      <c r="AI37" s="168">
        <v>1516</v>
      </c>
      <c r="AJ37" s="145"/>
      <c r="AK37" s="145"/>
      <c r="AL37" s="145"/>
      <c r="AM37" s="145"/>
      <c r="AN37" s="145"/>
      <c r="AO37" s="145"/>
      <c r="AP37" s="145"/>
      <c r="AQ37" s="145"/>
      <c r="AR37" s="145"/>
      <c r="AS37" s="145"/>
      <c r="AT37" s="145"/>
      <c r="AU37" s="145"/>
      <c r="AV37" s="145"/>
      <c r="AW37" s="145"/>
      <c r="AX37" s="145"/>
      <c r="AY37" s="145"/>
      <c r="AZ37" s="145"/>
    </row>
    <row r="38" spans="1:52" ht="26">
      <c r="A38" s="165" t="s">
        <v>528</v>
      </c>
      <c r="B38" s="167"/>
      <c r="C38" s="168"/>
      <c r="D38" s="168"/>
      <c r="E38" s="168"/>
      <c r="F38" s="168"/>
      <c r="G38" s="167" t="s">
        <v>290</v>
      </c>
      <c r="H38" s="167" t="s">
        <v>290</v>
      </c>
      <c r="I38" s="167" t="s">
        <v>290</v>
      </c>
      <c r="J38" s="167" t="s">
        <v>290</v>
      </c>
      <c r="K38" s="167" t="s">
        <v>290</v>
      </c>
      <c r="L38" s="167" t="s">
        <v>290</v>
      </c>
      <c r="M38" s="167" t="s">
        <v>290</v>
      </c>
      <c r="N38" s="167" t="s">
        <v>290</v>
      </c>
      <c r="O38" s="167" t="s">
        <v>290</v>
      </c>
      <c r="P38" s="167" t="s">
        <v>290</v>
      </c>
      <c r="Q38" s="167" t="s">
        <v>290</v>
      </c>
      <c r="R38" s="167" t="s">
        <v>290</v>
      </c>
      <c r="S38" s="167" t="s">
        <v>290</v>
      </c>
      <c r="T38" s="167" t="s">
        <v>290</v>
      </c>
      <c r="U38" s="167" t="s">
        <v>290</v>
      </c>
      <c r="V38" s="167" t="s">
        <v>290</v>
      </c>
      <c r="W38" s="167" t="s">
        <v>290</v>
      </c>
      <c r="X38" s="167" t="s">
        <v>290</v>
      </c>
      <c r="Y38" s="167" t="s">
        <v>290</v>
      </c>
      <c r="Z38" s="167">
        <v>-27</v>
      </c>
      <c r="AA38" s="167">
        <v>-48</v>
      </c>
      <c r="AB38" s="302"/>
      <c r="AC38" s="167" t="s">
        <v>290</v>
      </c>
      <c r="AD38" s="302"/>
      <c r="AE38" s="167" t="s">
        <v>290</v>
      </c>
      <c r="AF38" s="167" t="s">
        <v>290</v>
      </c>
      <c r="AG38" s="167" t="s">
        <v>290</v>
      </c>
      <c r="AH38" s="167" t="s">
        <v>290</v>
      </c>
      <c r="AI38" s="167" t="s">
        <v>290</v>
      </c>
      <c r="AJ38" s="145"/>
      <c r="AK38" s="145"/>
      <c r="AL38" s="145"/>
      <c r="AM38" s="145"/>
      <c r="AN38" s="145"/>
      <c r="AO38" s="145"/>
      <c r="AP38" s="145"/>
      <c r="AQ38" s="145"/>
      <c r="AR38" s="145"/>
      <c r="AS38" s="145"/>
      <c r="AT38" s="145"/>
      <c r="AU38" s="145"/>
      <c r="AV38" s="145"/>
      <c r="AW38" s="145"/>
      <c r="AX38" s="145"/>
      <c r="AY38" s="145"/>
      <c r="AZ38" s="145"/>
    </row>
    <row r="39" spans="1:52" ht="26">
      <c r="A39" s="163" t="s">
        <v>598</v>
      </c>
      <c r="B39" s="167"/>
      <c r="C39" s="168"/>
      <c r="D39" s="168"/>
      <c r="E39" s="168"/>
      <c r="F39" s="168"/>
      <c r="G39" s="168">
        <f>G37</f>
        <v>731</v>
      </c>
      <c r="H39" s="168">
        <f t="shared" ref="H39:Y39" si="2">H37</f>
        <v>1572</v>
      </c>
      <c r="I39" s="168">
        <f t="shared" si="2"/>
        <v>889</v>
      </c>
      <c r="J39" s="168">
        <f t="shared" si="2"/>
        <v>1238</v>
      </c>
      <c r="K39" s="168">
        <f t="shared" si="2"/>
        <v>1267</v>
      </c>
      <c r="L39" s="168">
        <f t="shared" si="2"/>
        <v>1525</v>
      </c>
      <c r="M39" s="168">
        <f t="shared" si="2"/>
        <v>1936</v>
      </c>
      <c r="N39" s="168">
        <f t="shared" si="2"/>
        <v>2040</v>
      </c>
      <c r="O39" s="168">
        <f t="shared" si="2"/>
        <v>4629</v>
      </c>
      <c r="P39" s="168">
        <f t="shared" si="2"/>
        <v>5420</v>
      </c>
      <c r="Q39" s="168">
        <f t="shared" si="2"/>
        <v>5014</v>
      </c>
      <c r="R39" s="168">
        <f t="shared" si="2"/>
        <v>5702</v>
      </c>
      <c r="S39" s="168">
        <f t="shared" si="2"/>
        <v>5642</v>
      </c>
      <c r="T39" s="168">
        <f t="shared" si="2"/>
        <v>5254</v>
      </c>
      <c r="U39" s="168">
        <f t="shared" si="2"/>
        <v>3065</v>
      </c>
      <c r="V39" s="168">
        <f t="shared" si="2"/>
        <v>2775</v>
      </c>
      <c r="W39" s="168">
        <f t="shared" si="2"/>
        <v>2007</v>
      </c>
      <c r="X39" s="168">
        <f t="shared" si="2"/>
        <v>1648</v>
      </c>
      <c r="Y39" s="168">
        <f t="shared" si="2"/>
        <v>1724</v>
      </c>
      <c r="Z39" s="168">
        <v>2542</v>
      </c>
      <c r="AA39" s="168">
        <v>1287</v>
      </c>
      <c r="AB39" s="303"/>
      <c r="AC39" s="168">
        <v>1996</v>
      </c>
      <c r="AD39" s="303"/>
      <c r="AE39" s="168">
        <v>1046</v>
      </c>
      <c r="AF39" s="168">
        <v>1040</v>
      </c>
      <c r="AG39" s="168">
        <v>909</v>
      </c>
      <c r="AH39" s="168">
        <v>927</v>
      </c>
      <c r="AI39" s="168">
        <v>1516</v>
      </c>
      <c r="AJ39" s="145"/>
      <c r="AK39" s="145"/>
      <c r="AL39" s="145"/>
      <c r="AM39" s="145"/>
      <c r="AN39" s="145"/>
      <c r="AO39" s="145"/>
      <c r="AP39" s="145"/>
      <c r="AQ39" s="145"/>
      <c r="AR39" s="145"/>
      <c r="AS39" s="145"/>
      <c r="AT39" s="145"/>
      <c r="AU39" s="145"/>
      <c r="AV39" s="145"/>
      <c r="AW39" s="145"/>
      <c r="AX39" s="145"/>
      <c r="AY39" s="145"/>
      <c r="AZ39" s="145"/>
    </row>
    <row r="40" spans="1:52">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304"/>
      <c r="AC40" s="145"/>
      <c r="AD40" s="145"/>
      <c r="AE40" s="145"/>
      <c r="AF40" s="145"/>
      <c r="AG40" s="145"/>
      <c r="AH40" s="145"/>
      <c r="AJ40" s="145"/>
      <c r="AK40" s="145"/>
      <c r="AL40" s="145"/>
      <c r="AM40" s="145"/>
      <c r="AN40" s="145"/>
      <c r="AO40" s="145"/>
      <c r="AP40" s="145"/>
      <c r="AQ40" s="145"/>
      <c r="AR40" s="145"/>
      <c r="AS40" s="145"/>
      <c r="AT40" s="145"/>
      <c r="AU40" s="145"/>
      <c r="AV40" s="145"/>
      <c r="AW40" s="145"/>
      <c r="AX40" s="145"/>
      <c r="AY40" s="145"/>
      <c r="AZ40" s="145"/>
    </row>
    <row r="41" spans="1:52">
      <c r="A41" s="170"/>
      <c r="B41" s="167"/>
      <c r="C41" s="148"/>
      <c r="D41" s="148"/>
      <c r="E41" s="148"/>
      <c r="F41" s="148"/>
      <c r="G41" s="148"/>
      <c r="H41" s="148"/>
      <c r="I41" s="148"/>
      <c r="J41" s="148"/>
      <c r="K41" s="148"/>
      <c r="L41" s="148"/>
      <c r="M41" s="148"/>
      <c r="N41" s="148"/>
      <c r="O41" s="148"/>
      <c r="P41" s="148"/>
      <c r="Q41" s="148"/>
      <c r="R41" s="148"/>
      <c r="S41" s="148"/>
      <c r="T41" s="148"/>
      <c r="U41" s="148"/>
      <c r="V41" s="148"/>
      <c r="W41" s="148"/>
      <c r="X41" s="148"/>
      <c r="Y41" s="145"/>
      <c r="Z41" s="145"/>
      <c r="AA41" s="145"/>
      <c r="AB41" s="304"/>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row>
    <row r="42" spans="1:52">
      <c r="A42" s="130" t="s">
        <v>271</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45"/>
      <c r="Z42" s="145"/>
      <c r="AA42" s="145"/>
      <c r="AB42" s="304"/>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row>
    <row r="43" spans="1:52" ht="13.5" thickBot="1">
      <c r="A43" s="132" t="s">
        <v>273</v>
      </c>
      <c r="B43" s="130"/>
      <c r="C43" s="132"/>
      <c r="D43" s="132"/>
      <c r="E43" s="132"/>
      <c r="F43" s="130"/>
      <c r="G43" s="132"/>
      <c r="H43" s="132"/>
      <c r="I43" s="130"/>
      <c r="J43" s="132"/>
      <c r="K43" s="130"/>
      <c r="L43" s="130"/>
      <c r="M43" s="132"/>
      <c r="N43" s="130"/>
      <c r="O43" s="132"/>
      <c r="P43" s="130"/>
      <c r="Q43" s="132"/>
      <c r="R43" s="130"/>
      <c r="S43" s="132"/>
      <c r="T43" s="132"/>
      <c r="U43" s="132"/>
      <c r="V43" s="132"/>
      <c r="W43" s="132"/>
      <c r="X43" s="132"/>
      <c r="Y43" s="145"/>
      <c r="Z43" s="145"/>
      <c r="AA43" s="145"/>
      <c r="AB43" s="304"/>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row>
    <row r="44" spans="1:52" ht="14" thickTop="1" thickBot="1">
      <c r="A44" s="134" t="s">
        <v>229</v>
      </c>
      <c r="B44" s="133" t="s">
        <v>283</v>
      </c>
      <c r="C44" s="134" t="s">
        <v>101</v>
      </c>
      <c r="D44" s="134" t="s">
        <v>103</v>
      </c>
      <c r="E44" s="134" t="s">
        <v>104</v>
      </c>
      <c r="F44" s="134" t="s">
        <v>185</v>
      </c>
      <c r="G44" s="280" t="s">
        <v>304</v>
      </c>
      <c r="H44" s="280" t="s">
        <v>323</v>
      </c>
      <c r="I44" s="280" t="s">
        <v>328</v>
      </c>
      <c r="J44" s="280" t="s">
        <v>344</v>
      </c>
      <c r="K44" s="280" t="s">
        <v>349</v>
      </c>
      <c r="L44" s="280" t="s">
        <v>376</v>
      </c>
      <c r="M44" s="280" t="s">
        <v>399</v>
      </c>
      <c r="N44" s="280" t="s">
        <v>401</v>
      </c>
      <c r="O44" s="280" t="s">
        <v>428</v>
      </c>
      <c r="P44" s="280" t="s">
        <v>431</v>
      </c>
      <c r="Q44" s="280" t="s">
        <v>438</v>
      </c>
      <c r="R44" s="280" t="s">
        <v>440</v>
      </c>
      <c r="S44" s="280" t="s">
        <v>443</v>
      </c>
      <c r="T44" s="276" t="str">
        <f>T3</f>
        <v>Q2 2022</v>
      </c>
      <c r="U44" s="280" t="str">
        <f>U3</f>
        <v>Q3 2022</v>
      </c>
      <c r="V44" s="276" t="str">
        <f>V3</f>
        <v>Q4 2022</v>
      </c>
      <c r="W44" s="280" t="str">
        <f>W3</f>
        <v>Q1 2023</v>
      </c>
      <c r="X44" s="280" t="s">
        <v>503</v>
      </c>
      <c r="Y44" s="280" t="str">
        <f>'1 FO Q'!T3</f>
        <v>Q3 2023</v>
      </c>
      <c r="Z44" s="280" t="str">
        <f>'1 FO Q'!U3</f>
        <v>Q4 2023</v>
      </c>
      <c r="AA44" s="280" t="str">
        <f>'1 FO Q'!V3</f>
        <v>Q1 2024</v>
      </c>
      <c r="AB44" s="308"/>
      <c r="AC44" s="309" t="str">
        <f>'1 FO Q'!W3</f>
        <v>Q2 2024</v>
      </c>
      <c r="AD44" s="309"/>
      <c r="AE44" s="309" t="str">
        <f>'1 FO Q'!X3</f>
        <v>Q3 2024</v>
      </c>
      <c r="AF44" s="309" t="str">
        <f>'1 FO Q'!Y3</f>
        <v>Q4 2024</v>
      </c>
      <c r="AG44" s="309" t="str">
        <f>'1 FO Q'!Z3</f>
        <v>Q1 2025</v>
      </c>
      <c r="AH44" s="309" t="str">
        <f>'1 FO Q'!AA3</f>
        <v>Q2 2025</v>
      </c>
      <c r="AI44" s="309" t="str">
        <f>'1 FO Q'!AB3</f>
        <v>Q3 2025</v>
      </c>
      <c r="AJ44" s="145"/>
      <c r="AK44" s="145"/>
      <c r="AL44" s="145"/>
      <c r="AM44" s="145"/>
      <c r="AN44" s="145"/>
      <c r="AO44" s="145"/>
      <c r="AP44" s="145"/>
      <c r="AQ44" s="145"/>
      <c r="AR44" s="145"/>
      <c r="AS44" s="145"/>
      <c r="AT44" s="145"/>
      <c r="AU44" s="145"/>
      <c r="AV44" s="145"/>
      <c r="AW44" s="145"/>
      <c r="AX44" s="145"/>
      <c r="AY44" s="145"/>
      <c r="AZ44" s="145"/>
    </row>
    <row r="45" spans="1:52" ht="13.5" thickTop="1">
      <c r="A45" s="165" t="s">
        <v>119</v>
      </c>
      <c r="B45" s="167">
        <v>1293.9270000000004</v>
      </c>
      <c r="C45" s="167">
        <v>216.09899999999979</v>
      </c>
      <c r="D45" s="167">
        <v>544.8449999999998</v>
      </c>
      <c r="E45" s="167">
        <v>814.96899999999982</v>
      </c>
      <c r="F45" s="167">
        <v>1292.3179999999998</v>
      </c>
      <c r="G45" s="167">
        <v>167</v>
      </c>
      <c r="H45" s="167">
        <v>515</v>
      </c>
      <c r="I45" s="167">
        <v>748</v>
      </c>
      <c r="J45" s="167">
        <v>590</v>
      </c>
      <c r="K45" s="167">
        <v>157</v>
      </c>
      <c r="L45" s="167">
        <v>2671</v>
      </c>
      <c r="M45" s="167">
        <v>2859</v>
      </c>
      <c r="N45" s="167">
        <f>+M45+N4</f>
        <v>2226</v>
      </c>
      <c r="O45" s="167">
        <v>145</v>
      </c>
      <c r="P45" s="167">
        <v>237</v>
      </c>
      <c r="Q45" s="167">
        <v>293</v>
      </c>
      <c r="R45" s="167">
        <v>325</v>
      </c>
      <c r="S45" s="167">
        <v>483</v>
      </c>
      <c r="T45" s="167">
        <v>659</v>
      </c>
      <c r="U45" s="167">
        <v>573</v>
      </c>
      <c r="V45" s="167">
        <v>323</v>
      </c>
      <c r="W45" s="167">
        <v>-288</v>
      </c>
      <c r="X45" s="167">
        <v>-6174</v>
      </c>
      <c r="Y45" s="167">
        <v>-6867</v>
      </c>
      <c r="Z45" s="167">
        <v>-9747</v>
      </c>
      <c r="AA45" s="167">
        <v>605</v>
      </c>
      <c r="AB45" s="302"/>
      <c r="AC45" s="167">
        <v>485</v>
      </c>
      <c r="AD45" s="167"/>
      <c r="AE45" s="167">
        <v>336</v>
      </c>
      <c r="AF45" s="167">
        <v>106</v>
      </c>
      <c r="AG45" s="167">
        <v>-125</v>
      </c>
      <c r="AH45" s="167">
        <v>-173.93100000000001</v>
      </c>
      <c r="AI45" s="167">
        <v>-316</v>
      </c>
      <c r="AJ45" s="145"/>
      <c r="AK45" s="145"/>
      <c r="AL45" s="145"/>
      <c r="AM45" s="145"/>
      <c r="AN45" s="145"/>
      <c r="AO45" s="145"/>
      <c r="AP45" s="145"/>
      <c r="AQ45" s="145"/>
      <c r="AR45" s="145"/>
      <c r="AS45" s="145"/>
      <c r="AT45" s="145"/>
      <c r="AU45" s="145"/>
      <c r="AV45" s="145"/>
      <c r="AW45" s="145"/>
      <c r="AX45" s="145"/>
      <c r="AY45" s="145"/>
      <c r="AZ45" s="145"/>
    </row>
    <row r="46" spans="1:52">
      <c r="A46" s="165" t="s">
        <v>493</v>
      </c>
      <c r="B46" s="167"/>
      <c r="C46" s="167"/>
      <c r="D46" s="167"/>
      <c r="E46" s="167"/>
      <c r="F46" s="167"/>
      <c r="G46" s="167" t="s">
        <v>290</v>
      </c>
      <c r="H46" s="167" t="s">
        <v>290</v>
      </c>
      <c r="I46" s="167" t="s">
        <v>290</v>
      </c>
      <c r="J46" s="167" t="s">
        <v>290</v>
      </c>
      <c r="K46" s="167" t="s">
        <v>290</v>
      </c>
      <c r="L46" s="167" t="s">
        <v>290</v>
      </c>
      <c r="M46" s="167" t="s">
        <v>290</v>
      </c>
      <c r="N46" s="167">
        <f>+N5</f>
        <v>1200</v>
      </c>
      <c r="O46" s="167">
        <v>250</v>
      </c>
      <c r="P46" s="167">
        <v>250</v>
      </c>
      <c r="Q46" s="167">
        <f>SUM(O5:Q5)</f>
        <v>375</v>
      </c>
      <c r="R46" s="167">
        <v>500</v>
      </c>
      <c r="S46" s="167" t="s">
        <v>290</v>
      </c>
      <c r="T46" s="167" t="s">
        <v>290</v>
      </c>
      <c r="U46" s="167">
        <v>100</v>
      </c>
      <c r="V46" s="167">
        <v>300</v>
      </c>
      <c r="W46" s="167" t="s">
        <v>290</v>
      </c>
      <c r="X46" s="167">
        <v>100</v>
      </c>
      <c r="Y46" s="167">
        <v>100</v>
      </c>
      <c r="Z46" s="167">
        <v>100</v>
      </c>
      <c r="AA46" s="167">
        <v>100</v>
      </c>
      <c r="AB46" s="302"/>
      <c r="AC46" s="167">
        <v>100</v>
      </c>
      <c r="AD46" s="167"/>
      <c r="AE46" s="167">
        <v>100</v>
      </c>
      <c r="AF46" s="167">
        <v>101</v>
      </c>
      <c r="AG46" s="167">
        <v>0</v>
      </c>
      <c r="AH46" s="167">
        <v>0</v>
      </c>
      <c r="AI46" s="167">
        <v>200</v>
      </c>
      <c r="AJ46" s="145"/>
      <c r="AK46" s="145"/>
      <c r="AL46" s="145"/>
      <c r="AM46" s="145"/>
      <c r="AN46" s="145"/>
      <c r="AO46" s="145"/>
      <c r="AP46" s="145"/>
      <c r="AQ46" s="145"/>
      <c r="AR46" s="145"/>
      <c r="AS46" s="145"/>
      <c r="AT46" s="145"/>
      <c r="AU46" s="145"/>
      <c r="AV46" s="145"/>
      <c r="AW46" s="145"/>
      <c r="AX46" s="145"/>
      <c r="AY46" s="145"/>
      <c r="AZ46" s="145"/>
    </row>
    <row r="47" spans="1:52">
      <c r="A47" s="165" t="s">
        <v>464</v>
      </c>
      <c r="B47" s="167">
        <v>164.35599999999999</v>
      </c>
      <c r="C47" s="167">
        <v>43.15</v>
      </c>
      <c r="D47" s="167">
        <v>91.831000000000003</v>
      </c>
      <c r="E47" s="167">
        <v>149.28</v>
      </c>
      <c r="F47" s="167">
        <v>208.46600000000001</v>
      </c>
      <c r="G47" s="167">
        <v>80</v>
      </c>
      <c r="H47" s="167">
        <v>162</v>
      </c>
      <c r="I47" s="167">
        <v>246</v>
      </c>
      <c r="J47" s="167">
        <v>875</v>
      </c>
      <c r="K47" s="167">
        <v>79.988</v>
      </c>
      <c r="L47" s="167">
        <v>158.988</v>
      </c>
      <c r="M47" s="167">
        <v>235.86099999999999</v>
      </c>
      <c r="N47" s="167">
        <f>+M47+N6</f>
        <v>1201.8609999999999</v>
      </c>
      <c r="O47" s="167">
        <v>76.2</v>
      </c>
      <c r="P47" s="167">
        <v>153.19999999999999</v>
      </c>
      <c r="Q47" s="167">
        <f>SUM(O6:Q6)</f>
        <v>230.2</v>
      </c>
      <c r="R47" s="167">
        <v>326.2</v>
      </c>
      <c r="S47" s="167">
        <v>63</v>
      </c>
      <c r="T47" s="167">
        <v>129</v>
      </c>
      <c r="U47" s="167">
        <v>196</v>
      </c>
      <c r="V47" s="167">
        <v>270</v>
      </c>
      <c r="W47" s="167">
        <v>74</v>
      </c>
      <c r="X47" s="167">
        <v>150</v>
      </c>
      <c r="Y47" s="167">
        <v>227</v>
      </c>
      <c r="Z47" s="167">
        <v>301</v>
      </c>
      <c r="AA47" s="167">
        <v>52</v>
      </c>
      <c r="AB47" s="302"/>
      <c r="AC47" s="167">
        <v>103</v>
      </c>
      <c r="AD47" s="167"/>
      <c r="AE47" s="167">
        <v>153</v>
      </c>
      <c r="AF47" s="167">
        <v>201</v>
      </c>
      <c r="AG47" s="167">
        <v>47</v>
      </c>
      <c r="AH47" s="167">
        <v>90.492999999999995</v>
      </c>
      <c r="AI47" s="167">
        <v>134</v>
      </c>
      <c r="AJ47" s="145"/>
      <c r="AK47" s="145"/>
      <c r="AL47" s="145"/>
      <c r="AM47" s="145"/>
      <c r="AN47" s="145"/>
      <c r="AO47" s="145"/>
      <c r="AP47" s="145"/>
      <c r="AQ47" s="145"/>
      <c r="AR47" s="145"/>
      <c r="AS47" s="145"/>
      <c r="AT47" s="145"/>
      <c r="AU47" s="145"/>
      <c r="AV47" s="145"/>
      <c r="AW47" s="145"/>
      <c r="AX47" s="145"/>
      <c r="AY47" s="145"/>
      <c r="AZ47" s="145"/>
    </row>
    <row r="48" spans="1:52">
      <c r="A48" s="165" t="s">
        <v>506</v>
      </c>
      <c r="B48" s="167"/>
      <c r="C48" s="167"/>
      <c r="D48" s="167"/>
      <c r="E48" s="167"/>
      <c r="F48" s="167"/>
      <c r="G48" s="167" t="s">
        <v>290</v>
      </c>
      <c r="H48" s="167" t="s">
        <v>290</v>
      </c>
      <c r="I48" s="167" t="s">
        <v>290</v>
      </c>
      <c r="J48" s="167" t="s">
        <v>290</v>
      </c>
      <c r="K48" s="167" t="s">
        <v>290</v>
      </c>
      <c r="L48" s="167" t="s">
        <v>290</v>
      </c>
      <c r="M48" s="167" t="s">
        <v>290</v>
      </c>
      <c r="N48" s="167" t="s">
        <v>290</v>
      </c>
      <c r="O48" s="167" t="s">
        <v>290</v>
      </c>
      <c r="P48" s="167" t="s">
        <v>290</v>
      </c>
      <c r="Q48" s="167" t="s">
        <v>290</v>
      </c>
      <c r="R48" s="167" t="s">
        <v>290</v>
      </c>
      <c r="S48" s="167" t="s">
        <v>290</v>
      </c>
      <c r="T48" s="167" t="s">
        <v>290</v>
      </c>
      <c r="U48" s="167" t="s">
        <v>290</v>
      </c>
      <c r="V48" s="167" t="s">
        <v>290</v>
      </c>
      <c r="W48" s="167" t="s">
        <v>290</v>
      </c>
      <c r="X48" s="167">
        <v>6279</v>
      </c>
      <c r="Y48" s="167">
        <v>6532</v>
      </c>
      <c r="Z48" s="167">
        <v>9180</v>
      </c>
      <c r="AA48" s="167" t="s">
        <v>290</v>
      </c>
      <c r="AB48" s="302"/>
      <c r="AC48" s="167" t="s">
        <v>290</v>
      </c>
      <c r="AD48" s="167"/>
      <c r="AE48" s="167" t="s">
        <v>290</v>
      </c>
      <c r="AF48" s="167" t="s">
        <v>290</v>
      </c>
      <c r="AG48" s="167" t="s">
        <v>290</v>
      </c>
      <c r="AH48" s="167" t="s">
        <v>290</v>
      </c>
      <c r="AI48" s="167" t="s">
        <v>290</v>
      </c>
      <c r="AJ48" s="145"/>
      <c r="AK48" s="145"/>
      <c r="AL48" s="145"/>
      <c r="AM48" s="145"/>
      <c r="AN48" s="145"/>
      <c r="AO48" s="145"/>
      <c r="AP48" s="145"/>
      <c r="AQ48" s="145"/>
      <c r="AR48" s="145"/>
      <c r="AS48" s="145"/>
      <c r="AT48" s="145"/>
      <c r="AU48" s="145"/>
      <c r="AV48" s="145"/>
      <c r="AW48" s="145"/>
      <c r="AX48" s="145"/>
      <c r="AY48" s="145"/>
      <c r="AZ48" s="145"/>
    </row>
    <row r="49" spans="1:52">
      <c r="A49" s="165" t="s">
        <v>124</v>
      </c>
      <c r="B49" s="167">
        <v>-41.611667603027911</v>
      </c>
      <c r="C49" s="167">
        <v>32.908999999999999</v>
      </c>
      <c r="D49" s="167">
        <v>6.9</v>
      </c>
      <c r="E49" s="167">
        <v>-19.169999999999987</v>
      </c>
      <c r="F49" s="167">
        <v>-5</v>
      </c>
      <c r="G49" s="167">
        <v>-2</v>
      </c>
      <c r="H49" s="167">
        <v>-43</v>
      </c>
      <c r="I49" s="167">
        <v>-43</v>
      </c>
      <c r="J49" s="167">
        <v>-72</v>
      </c>
      <c r="K49" s="167">
        <v>10.478000000000009</v>
      </c>
      <c r="L49" s="167">
        <v>-2435.5219999999999</v>
      </c>
      <c r="M49" s="167">
        <v>-2525.3760000000002</v>
      </c>
      <c r="N49" s="167">
        <f>+M49+N8</f>
        <v>-2428.3760000000002</v>
      </c>
      <c r="O49" s="167">
        <v>-35.299999999999997</v>
      </c>
      <c r="P49" s="167">
        <v>68.7</v>
      </c>
      <c r="Q49" s="167">
        <v>76</v>
      </c>
      <c r="R49" s="167">
        <v>143</v>
      </c>
      <c r="S49" s="167">
        <v>-55</v>
      </c>
      <c r="T49" s="167">
        <v>-215</v>
      </c>
      <c r="U49" s="167">
        <v>-463</v>
      </c>
      <c r="V49" s="167">
        <v>-589</v>
      </c>
      <c r="W49" s="167">
        <v>-115</v>
      </c>
      <c r="X49" s="167">
        <v>-882</v>
      </c>
      <c r="Y49" s="167">
        <v>-1033</v>
      </c>
      <c r="Z49" s="167">
        <v>-1276</v>
      </c>
      <c r="AA49" s="167">
        <v>-1505</v>
      </c>
      <c r="AB49" s="307">
        <v>1</v>
      </c>
      <c r="AC49" s="167">
        <f>-1488+37</f>
        <v>-1451</v>
      </c>
      <c r="AD49" s="307">
        <v>1</v>
      </c>
      <c r="AE49" s="167">
        <v>-1504</v>
      </c>
      <c r="AF49" s="167">
        <v>-1327</v>
      </c>
      <c r="AG49" s="167">
        <v>-262</v>
      </c>
      <c r="AH49" s="167">
        <v>-284</v>
      </c>
      <c r="AI49" s="167">
        <v>-331</v>
      </c>
      <c r="AJ49" s="145"/>
      <c r="AK49" s="145"/>
      <c r="AL49" s="145"/>
      <c r="AM49" s="145"/>
      <c r="AN49" s="145"/>
      <c r="AO49" s="145"/>
      <c r="AP49" s="145"/>
      <c r="AQ49" s="145"/>
      <c r="AR49" s="145"/>
      <c r="AS49" s="145"/>
      <c r="AT49" s="145"/>
      <c r="AU49" s="145"/>
      <c r="AV49" s="145"/>
      <c r="AW49" s="145"/>
      <c r="AX49" s="145"/>
      <c r="AY49" s="145"/>
      <c r="AZ49" s="145"/>
    </row>
    <row r="50" spans="1:52" s="150" customFormat="1">
      <c r="A50" s="176" t="s">
        <v>465</v>
      </c>
      <c r="B50" s="177">
        <v>1416.6713323969725</v>
      </c>
      <c r="C50" s="177">
        <v>292.15799999999979</v>
      </c>
      <c r="D50" s="177">
        <v>643.57599999999979</v>
      </c>
      <c r="E50" s="177">
        <v>945.07899999999984</v>
      </c>
      <c r="F50" s="177">
        <v>1495.7839999999997</v>
      </c>
      <c r="G50" s="177">
        <v>245</v>
      </c>
      <c r="H50" s="177">
        <v>634</v>
      </c>
      <c r="I50" s="177">
        <v>950</v>
      </c>
      <c r="J50" s="177">
        <v>1393</v>
      </c>
      <c r="K50" s="177">
        <v>247</v>
      </c>
      <c r="L50" s="177">
        <v>394</v>
      </c>
      <c r="M50" s="177">
        <v>569.48499999999967</v>
      </c>
      <c r="N50" s="177">
        <f>+M50+N9</f>
        <v>2200.4849999999997</v>
      </c>
      <c r="O50" s="177">
        <v>436.24199999999996</v>
      </c>
      <c r="P50" s="177">
        <v>710.24199999999996</v>
      </c>
      <c r="Q50" s="177">
        <f>SUM(O9:Q9)</f>
        <v>975.24199999999996</v>
      </c>
      <c r="R50" s="177">
        <v>1294</v>
      </c>
      <c r="S50" s="177">
        <v>492</v>
      </c>
      <c r="T50" s="177">
        <v>573</v>
      </c>
      <c r="U50" s="177">
        <v>406</v>
      </c>
      <c r="V50" s="177">
        <v>304</v>
      </c>
      <c r="W50" s="168">
        <v>-329</v>
      </c>
      <c r="X50" s="168">
        <v>-527</v>
      </c>
      <c r="Y50" s="168">
        <v>-1041</v>
      </c>
      <c r="Z50" s="168">
        <v>-1442</v>
      </c>
      <c r="AA50" s="168">
        <v>-748</v>
      </c>
      <c r="AB50" s="303"/>
      <c r="AC50" s="168">
        <v>-763</v>
      </c>
      <c r="AD50" s="303"/>
      <c r="AE50" s="168">
        <v>-915</v>
      </c>
      <c r="AF50" s="168">
        <v>-919</v>
      </c>
      <c r="AG50" s="168">
        <v>-340</v>
      </c>
      <c r="AH50" s="168">
        <v>-368</v>
      </c>
      <c r="AI50" s="168">
        <v>-313</v>
      </c>
      <c r="AJ50" s="145"/>
      <c r="AK50" s="145"/>
      <c r="AL50" s="145"/>
      <c r="AM50" s="145"/>
      <c r="AN50" s="145"/>
      <c r="AO50" s="145"/>
      <c r="AP50" s="145"/>
      <c r="AQ50" s="145"/>
      <c r="AR50" s="145"/>
      <c r="AS50" s="145"/>
      <c r="AT50" s="145"/>
      <c r="AU50" s="145"/>
      <c r="AV50" s="145"/>
      <c r="AW50" s="145"/>
      <c r="AX50" s="145"/>
      <c r="AY50" s="145"/>
      <c r="AZ50" s="145"/>
    </row>
    <row r="51" spans="1:52">
      <c r="A51" s="165" t="s">
        <v>53</v>
      </c>
      <c r="B51" s="167">
        <v>-694.93000000000006</v>
      </c>
      <c r="C51" s="167">
        <v>-650</v>
      </c>
      <c r="D51" s="167">
        <v>-374</v>
      </c>
      <c r="E51" s="167">
        <v>-559</v>
      </c>
      <c r="F51" s="167">
        <v>-380</v>
      </c>
      <c r="G51" s="167">
        <v>-402</v>
      </c>
      <c r="H51" s="167">
        <v>-165</v>
      </c>
      <c r="I51" s="167">
        <v>-1044</v>
      </c>
      <c r="J51" s="167">
        <v>-791</v>
      </c>
      <c r="K51" s="167">
        <v>-794</v>
      </c>
      <c r="L51" s="167">
        <v>-121</v>
      </c>
      <c r="M51" s="167">
        <v>46.272000000000205</v>
      </c>
      <c r="N51" s="167">
        <f>+M51+N10</f>
        <v>-673.72799999999984</v>
      </c>
      <c r="O51" s="167">
        <v>-895.4</v>
      </c>
      <c r="P51" s="167">
        <v>-222</v>
      </c>
      <c r="Q51" s="167">
        <v>-1208</v>
      </c>
      <c r="R51" s="167">
        <v>-817</v>
      </c>
      <c r="S51" s="167">
        <v>-1418</v>
      </c>
      <c r="T51" s="167">
        <v>-1045</v>
      </c>
      <c r="U51" s="167">
        <v>-2960</v>
      </c>
      <c r="V51" s="167">
        <v>-3305</v>
      </c>
      <c r="W51" s="167">
        <v>-649</v>
      </c>
      <c r="X51" s="167">
        <v>-143</v>
      </c>
      <c r="Y51" s="167">
        <v>-682</v>
      </c>
      <c r="Z51" s="167">
        <v>-1906</v>
      </c>
      <c r="AA51" s="167">
        <v>-757</v>
      </c>
      <c r="AB51" s="307"/>
      <c r="AC51" s="167">
        <v>-107</v>
      </c>
      <c r="AD51" s="307"/>
      <c r="AE51" s="167">
        <v>-1472</v>
      </c>
      <c r="AF51" s="167">
        <v>-1080</v>
      </c>
      <c r="AG51" s="167">
        <v>-328</v>
      </c>
      <c r="AH51" s="167">
        <v>531</v>
      </c>
      <c r="AI51" s="167">
        <v>-714</v>
      </c>
      <c r="AJ51" s="145"/>
      <c r="AK51" s="145"/>
      <c r="AL51" s="145"/>
      <c r="AM51" s="145"/>
      <c r="AN51" s="145"/>
      <c r="AO51" s="145"/>
      <c r="AP51" s="145"/>
      <c r="AQ51" s="145"/>
      <c r="AR51" s="145"/>
      <c r="AS51" s="145"/>
      <c r="AT51" s="145"/>
      <c r="AU51" s="145"/>
      <c r="AV51" s="145"/>
      <c r="AW51" s="145"/>
      <c r="AX51" s="145"/>
      <c r="AY51" s="145"/>
      <c r="AZ51" s="145"/>
    </row>
    <row r="52" spans="1:52" s="150" customFormat="1">
      <c r="A52" s="163" t="s">
        <v>494</v>
      </c>
      <c r="B52" s="177">
        <v>721.74133239697244</v>
      </c>
      <c r="C52" s="177">
        <v>-357.84200000000021</v>
      </c>
      <c r="D52" s="177">
        <v>269.57599999999979</v>
      </c>
      <c r="E52" s="177">
        <v>386.07899999999984</v>
      </c>
      <c r="F52" s="177">
        <v>1115.7839999999997</v>
      </c>
      <c r="G52" s="177">
        <v>-157</v>
      </c>
      <c r="H52" s="177">
        <v>469</v>
      </c>
      <c r="I52" s="177">
        <v>-93</v>
      </c>
      <c r="J52" s="177">
        <v>602</v>
      </c>
      <c r="K52" s="177">
        <v>-546.95299999999997</v>
      </c>
      <c r="L52" s="177">
        <v>273.04700000000003</v>
      </c>
      <c r="M52" s="177">
        <v>616.40300000000013</v>
      </c>
      <c r="N52" s="177">
        <f>+M52+N11</f>
        <v>1526.4030000000002</v>
      </c>
      <c r="O52" s="177">
        <v>-459.15800000000002</v>
      </c>
      <c r="P52" s="177">
        <v>487.84199999999998</v>
      </c>
      <c r="Q52" s="177">
        <v>-233</v>
      </c>
      <c r="R52" s="177">
        <v>477</v>
      </c>
      <c r="S52" s="177">
        <v>-926</v>
      </c>
      <c r="T52" s="177">
        <v>-471</v>
      </c>
      <c r="U52" s="177">
        <f>U51+U50</f>
        <v>-2554</v>
      </c>
      <c r="V52" s="177">
        <v>-3001</v>
      </c>
      <c r="W52" s="168">
        <v>-978</v>
      </c>
      <c r="X52" s="168">
        <v>-670</v>
      </c>
      <c r="Y52" s="168">
        <v>-1723</v>
      </c>
      <c r="Z52" s="168">
        <v>-3348</v>
      </c>
      <c r="AA52" s="168">
        <v>-1505</v>
      </c>
      <c r="AB52" s="303"/>
      <c r="AC52" s="168">
        <v>-870</v>
      </c>
      <c r="AD52" s="303"/>
      <c r="AE52" s="168">
        <v>-2387</v>
      </c>
      <c r="AF52" s="168">
        <v>-1999</v>
      </c>
      <c r="AG52" s="168">
        <v>-668</v>
      </c>
      <c r="AH52" s="168">
        <v>163.18699999999995</v>
      </c>
      <c r="AI52" s="168">
        <v>-1027</v>
      </c>
      <c r="AJ52" s="145"/>
      <c r="AK52" s="145"/>
      <c r="AL52" s="145"/>
      <c r="AM52" s="145"/>
      <c r="AN52" s="145"/>
      <c r="AO52" s="145"/>
      <c r="AP52" s="145"/>
      <c r="AQ52" s="145"/>
      <c r="AR52" s="145"/>
      <c r="AS52" s="145"/>
      <c r="AT52" s="145"/>
      <c r="AU52" s="145"/>
      <c r="AV52" s="145"/>
      <c r="AW52" s="145"/>
      <c r="AX52" s="145"/>
      <c r="AY52" s="145"/>
      <c r="AZ52" s="145"/>
    </row>
    <row r="53" spans="1:52">
      <c r="A53" s="165"/>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302"/>
      <c r="AC53" s="167"/>
      <c r="AD53" s="302"/>
      <c r="AE53" s="167"/>
      <c r="AF53" s="167"/>
      <c r="AG53" s="167"/>
      <c r="AH53" s="167"/>
      <c r="AI53" s="167"/>
      <c r="AJ53" s="145"/>
      <c r="AK53" s="145"/>
      <c r="AL53" s="145"/>
      <c r="AM53" s="145"/>
      <c r="AN53" s="145"/>
      <c r="AO53" s="145"/>
      <c r="AP53" s="145"/>
      <c r="AQ53" s="145"/>
      <c r="AR53" s="145"/>
      <c r="AS53" s="145"/>
      <c r="AT53" s="145"/>
      <c r="AU53" s="145"/>
      <c r="AV53" s="145"/>
      <c r="AW53" s="145"/>
      <c r="AX53" s="145"/>
      <c r="AY53" s="145"/>
      <c r="AZ53" s="145"/>
    </row>
    <row r="54" spans="1:52">
      <c r="A54" s="165" t="s">
        <v>277</v>
      </c>
      <c r="B54" s="167">
        <v>-61.953000000000003</v>
      </c>
      <c r="C54" s="167">
        <v>-3.6219999999999999</v>
      </c>
      <c r="D54" s="167">
        <v>-13.468</v>
      </c>
      <c r="E54" s="167">
        <v>-19.283000000000001</v>
      </c>
      <c r="F54" s="167">
        <v>-19.283000000000001</v>
      </c>
      <c r="G54" s="167" t="s">
        <v>290</v>
      </c>
      <c r="H54" s="167">
        <v>-15</v>
      </c>
      <c r="I54" s="167">
        <v>-15</v>
      </c>
      <c r="J54" s="167">
        <v>-15</v>
      </c>
      <c r="K54" s="167" t="s">
        <v>290</v>
      </c>
      <c r="L54" s="167" t="s">
        <v>290</v>
      </c>
      <c r="M54" s="167" t="s">
        <v>290</v>
      </c>
      <c r="N54" s="167" t="s">
        <v>290</v>
      </c>
      <c r="O54" s="167" t="s">
        <v>290</v>
      </c>
      <c r="P54" s="167" t="s">
        <v>290</v>
      </c>
      <c r="Q54" s="167" t="s">
        <v>290</v>
      </c>
      <c r="R54" s="167" t="s">
        <v>290</v>
      </c>
      <c r="S54" s="167" t="s">
        <v>290</v>
      </c>
      <c r="T54" s="167" t="s">
        <v>290</v>
      </c>
      <c r="U54" s="167" t="s">
        <v>290</v>
      </c>
      <c r="V54" s="167">
        <v>-387</v>
      </c>
      <c r="W54" s="167" t="s">
        <v>290</v>
      </c>
      <c r="X54" s="167" t="s">
        <v>290</v>
      </c>
      <c r="Y54" s="167" t="s">
        <v>290</v>
      </c>
      <c r="Z54" s="167" t="s">
        <v>290</v>
      </c>
      <c r="AA54" s="167" t="s">
        <v>290</v>
      </c>
      <c r="AB54" s="302"/>
      <c r="AC54" s="167" t="s">
        <v>290</v>
      </c>
      <c r="AD54" s="302"/>
      <c r="AE54" s="167" t="s">
        <v>290</v>
      </c>
      <c r="AF54" s="167" t="s">
        <v>290</v>
      </c>
      <c r="AG54" s="167" t="s">
        <v>290</v>
      </c>
      <c r="AH54" s="167" t="s">
        <v>290</v>
      </c>
      <c r="AI54" s="167" t="s">
        <v>290</v>
      </c>
      <c r="AJ54" s="145"/>
      <c r="AK54" s="145"/>
      <c r="AL54" s="145"/>
      <c r="AM54" s="145"/>
      <c r="AN54" s="145"/>
      <c r="AO54" s="145"/>
      <c r="AP54" s="145"/>
      <c r="AQ54" s="145"/>
      <c r="AR54" s="145"/>
      <c r="AS54" s="145"/>
      <c r="AT54" s="145"/>
      <c r="AU54" s="145"/>
      <c r="AV54" s="145"/>
      <c r="AW54" s="145"/>
      <c r="AX54" s="145"/>
      <c r="AY54" s="145"/>
      <c r="AZ54" s="145"/>
    </row>
    <row r="55" spans="1:52">
      <c r="A55" s="165" t="s">
        <v>278</v>
      </c>
      <c r="B55" s="167">
        <v>0</v>
      </c>
      <c r="C55" s="167"/>
      <c r="D55" s="167"/>
      <c r="E55" s="167"/>
      <c r="F55" s="167">
        <v>0</v>
      </c>
      <c r="G55" s="167" t="s">
        <v>290</v>
      </c>
      <c r="H55" s="167" t="s">
        <v>290</v>
      </c>
      <c r="I55" s="167" t="s">
        <v>290</v>
      </c>
      <c r="J55" s="167" t="s">
        <v>290</v>
      </c>
      <c r="K55" s="167" t="s">
        <v>290</v>
      </c>
      <c r="L55" s="167">
        <v>-218</v>
      </c>
      <c r="M55" s="167">
        <v>-218.017</v>
      </c>
      <c r="N55" s="167">
        <f>+M55+N14</f>
        <v>-222.017</v>
      </c>
      <c r="O55" s="167" t="s">
        <v>290</v>
      </c>
      <c r="P55" s="167">
        <v>31</v>
      </c>
      <c r="Q55" s="167">
        <v>443</v>
      </c>
      <c r="R55" s="167">
        <v>443</v>
      </c>
      <c r="S55" s="167" t="s">
        <v>290</v>
      </c>
      <c r="T55" s="167" t="s">
        <v>290</v>
      </c>
      <c r="U55" s="167" t="s">
        <v>290</v>
      </c>
      <c r="V55" s="167" t="s">
        <v>290</v>
      </c>
      <c r="W55" s="167" t="s">
        <v>290</v>
      </c>
      <c r="X55" s="167" t="s">
        <v>290</v>
      </c>
      <c r="Y55" s="167" t="s">
        <v>290</v>
      </c>
      <c r="Z55" s="167">
        <v>5</v>
      </c>
      <c r="AA55" s="167">
        <v>62</v>
      </c>
      <c r="AB55" s="302"/>
      <c r="AC55" s="167">
        <v>126</v>
      </c>
      <c r="AD55" s="302"/>
      <c r="AE55" s="167">
        <v>126</v>
      </c>
      <c r="AF55" s="167">
        <v>132</v>
      </c>
      <c r="AG55" s="167" t="s">
        <v>290</v>
      </c>
      <c r="AH55" s="167" t="s">
        <v>290</v>
      </c>
      <c r="AI55" s="167" t="s">
        <v>290</v>
      </c>
      <c r="AJ55" s="145"/>
      <c r="AK55" s="145"/>
      <c r="AL55" s="145"/>
      <c r="AM55" s="145"/>
      <c r="AN55" s="145"/>
      <c r="AO55" s="145"/>
      <c r="AP55" s="145"/>
      <c r="AQ55" s="145"/>
      <c r="AR55" s="145"/>
      <c r="AS55" s="145"/>
      <c r="AT55" s="145"/>
      <c r="AU55" s="145"/>
      <c r="AV55" s="145"/>
      <c r="AW55" s="145"/>
      <c r="AX55" s="145"/>
      <c r="AY55" s="145"/>
      <c r="AZ55" s="145"/>
    </row>
    <row r="56" spans="1:52">
      <c r="A56" s="165" t="s">
        <v>279</v>
      </c>
      <c r="B56" s="167">
        <v>-154.16900000000001</v>
      </c>
      <c r="C56" s="167">
        <v>-44.338999999999999</v>
      </c>
      <c r="D56" s="167">
        <v>-99.935000000000002</v>
      </c>
      <c r="E56" s="167">
        <v>-499.61200000000002</v>
      </c>
      <c r="F56" s="167">
        <v>-550</v>
      </c>
      <c r="G56" s="167">
        <v>-32</v>
      </c>
      <c r="H56" s="167">
        <v>-77</v>
      </c>
      <c r="I56" s="167">
        <v>-124</v>
      </c>
      <c r="J56" s="167">
        <v>-176</v>
      </c>
      <c r="K56" s="167">
        <v>-37.393000000000001</v>
      </c>
      <c r="L56" s="167">
        <v>-71.393000000000001</v>
      </c>
      <c r="M56" s="167">
        <v>-101.398</v>
      </c>
      <c r="N56" s="167">
        <f>+M56+N15</f>
        <v>-147.398</v>
      </c>
      <c r="O56" s="167">
        <v>-57.5</v>
      </c>
      <c r="P56" s="167">
        <v>-108.5</v>
      </c>
      <c r="Q56" s="167">
        <v>-163.5</v>
      </c>
      <c r="R56" s="167">
        <v>-215.5</v>
      </c>
      <c r="S56" s="167">
        <v>-45</v>
      </c>
      <c r="T56" s="167">
        <v>-83</v>
      </c>
      <c r="U56" s="167">
        <v>-128</v>
      </c>
      <c r="V56" s="167">
        <v>-186</v>
      </c>
      <c r="W56" s="167">
        <v>-58</v>
      </c>
      <c r="X56" s="167">
        <v>-104</v>
      </c>
      <c r="Y56" s="167">
        <v>-138</v>
      </c>
      <c r="Z56" s="167">
        <v>-159</v>
      </c>
      <c r="AA56" s="167">
        <v>-11</v>
      </c>
      <c r="AB56" s="302"/>
      <c r="AC56" s="167">
        <v>-24</v>
      </c>
      <c r="AD56" s="302"/>
      <c r="AE56" s="167">
        <v>-35</v>
      </c>
      <c r="AF56" s="167">
        <v>-43</v>
      </c>
      <c r="AG56" s="167">
        <v>-9</v>
      </c>
      <c r="AH56" s="167">
        <v>-21</v>
      </c>
      <c r="AI56" s="167">
        <v>-29</v>
      </c>
      <c r="AJ56" s="145"/>
      <c r="AK56" s="145"/>
      <c r="AL56" s="145"/>
      <c r="AM56" s="145"/>
      <c r="AN56" s="145"/>
      <c r="AO56" s="145"/>
      <c r="AP56" s="145"/>
      <c r="AQ56" s="145"/>
      <c r="AR56" s="145"/>
      <c r="AS56" s="145"/>
      <c r="AT56" s="145"/>
      <c r="AU56" s="145"/>
      <c r="AV56" s="145"/>
      <c r="AW56" s="145"/>
      <c r="AX56" s="145"/>
      <c r="AY56" s="145"/>
      <c r="AZ56" s="145"/>
    </row>
    <row r="57" spans="1:52">
      <c r="A57" s="165" t="s">
        <v>121</v>
      </c>
      <c r="B57" s="167">
        <v>15.853999999999999</v>
      </c>
      <c r="C57" s="167">
        <v>-10.940000000000003</v>
      </c>
      <c r="D57" s="167">
        <v>-39.280999999999999</v>
      </c>
      <c r="E57" s="167">
        <v>-21.827999999999996</v>
      </c>
      <c r="F57" s="167">
        <v>2</v>
      </c>
      <c r="G57" s="167">
        <v>-1</v>
      </c>
      <c r="H57" s="167">
        <v>-105</v>
      </c>
      <c r="I57" s="167">
        <v>-105</v>
      </c>
      <c r="J57" s="167">
        <v>-99</v>
      </c>
      <c r="K57" s="167">
        <v>-17</v>
      </c>
      <c r="L57" s="167">
        <v>-6</v>
      </c>
      <c r="M57" s="167">
        <v>-10.259</v>
      </c>
      <c r="N57" s="167">
        <f>+M57+N16</f>
        <v>1.7409999999999997</v>
      </c>
      <c r="O57" s="167">
        <v>-11.2</v>
      </c>
      <c r="P57" s="167">
        <v>4.8000000000000007</v>
      </c>
      <c r="Q57" s="167">
        <v>1</v>
      </c>
      <c r="R57" s="167">
        <v>16</v>
      </c>
      <c r="S57" s="167">
        <v>4</v>
      </c>
      <c r="T57" s="167">
        <v>9</v>
      </c>
      <c r="U57" s="167">
        <v>66</v>
      </c>
      <c r="V57" s="167">
        <v>71</v>
      </c>
      <c r="W57" s="167">
        <v>4</v>
      </c>
      <c r="X57" s="167">
        <v>5</v>
      </c>
      <c r="Y57" s="167">
        <v>11</v>
      </c>
      <c r="Z57" s="167">
        <v>17</v>
      </c>
      <c r="AA57" s="167">
        <v>2</v>
      </c>
      <c r="AB57" s="302"/>
      <c r="AC57" s="167">
        <v>7</v>
      </c>
      <c r="AD57" s="302"/>
      <c r="AE57" s="167">
        <v>12</v>
      </c>
      <c r="AF57" s="167">
        <v>16</v>
      </c>
      <c r="AG57" s="167">
        <v>6</v>
      </c>
      <c r="AH57" s="167">
        <v>10</v>
      </c>
      <c r="AI57" s="167">
        <v>14</v>
      </c>
      <c r="AJ57" s="145"/>
      <c r="AK57" s="145"/>
      <c r="AL57" s="145"/>
      <c r="AM57" s="145"/>
      <c r="AN57" s="145"/>
      <c r="AO57" s="145"/>
      <c r="AP57" s="145"/>
      <c r="AQ57" s="145"/>
      <c r="AR57" s="145"/>
      <c r="AS57" s="145"/>
      <c r="AT57" s="145"/>
      <c r="AU57" s="145"/>
      <c r="AV57" s="145"/>
      <c r="AW57" s="145"/>
      <c r="AX57" s="145"/>
      <c r="AY57" s="145"/>
      <c r="AZ57" s="145"/>
    </row>
    <row r="58" spans="1:52" s="150" customFormat="1">
      <c r="A58" s="163" t="s">
        <v>491</v>
      </c>
      <c r="B58" s="177">
        <v>-200.26800000000003</v>
      </c>
      <c r="C58" s="177">
        <v>-58.901000000000003</v>
      </c>
      <c r="D58" s="177">
        <v>-152.684</v>
      </c>
      <c r="E58" s="177">
        <v>-540.72299999999996</v>
      </c>
      <c r="F58" s="177">
        <v>-567.28300000000002</v>
      </c>
      <c r="G58" s="177">
        <v>-33</v>
      </c>
      <c r="H58" s="177">
        <v>-197</v>
      </c>
      <c r="I58" s="177">
        <v>-244</v>
      </c>
      <c r="J58" s="177">
        <v>-290</v>
      </c>
      <c r="K58" s="177">
        <v>-54.305</v>
      </c>
      <c r="L58" s="177">
        <v>-295.30500000000001</v>
      </c>
      <c r="M58" s="177">
        <v>-329.67399999999998</v>
      </c>
      <c r="N58" s="177">
        <f>+M58+N17</f>
        <v>-366.67399999999998</v>
      </c>
      <c r="O58" s="177">
        <v>-68.7</v>
      </c>
      <c r="P58" s="177">
        <v>-72</v>
      </c>
      <c r="Q58" s="177">
        <v>280.3</v>
      </c>
      <c r="R58" s="177">
        <v>243</v>
      </c>
      <c r="S58" s="177">
        <v>-41</v>
      </c>
      <c r="T58" s="177">
        <v>-75</v>
      </c>
      <c r="U58" s="177">
        <f>U56+U57</f>
        <v>-62</v>
      </c>
      <c r="V58" s="177">
        <v>-502</v>
      </c>
      <c r="W58" s="168">
        <v>-54</v>
      </c>
      <c r="X58" s="168">
        <v>-99</v>
      </c>
      <c r="Y58" s="168">
        <v>-127</v>
      </c>
      <c r="Z58" s="168">
        <v>-137</v>
      </c>
      <c r="AA58" s="168">
        <v>53</v>
      </c>
      <c r="AB58" s="303"/>
      <c r="AC58" s="168">
        <v>109</v>
      </c>
      <c r="AD58" s="303"/>
      <c r="AE58" s="168">
        <v>103</v>
      </c>
      <c r="AF58" s="168">
        <v>105</v>
      </c>
      <c r="AG58" s="168">
        <v>-3</v>
      </c>
      <c r="AH58" s="168">
        <v>-11</v>
      </c>
      <c r="AI58" s="168">
        <v>-15</v>
      </c>
      <c r="AJ58" s="145"/>
      <c r="AK58" s="145"/>
      <c r="AL58" s="145"/>
      <c r="AM58" s="145"/>
      <c r="AN58" s="145"/>
      <c r="AO58" s="145"/>
      <c r="AP58" s="145"/>
      <c r="AQ58" s="145"/>
      <c r="AR58" s="145"/>
      <c r="AS58" s="145"/>
      <c r="AT58" s="145"/>
      <c r="AU58" s="145"/>
      <c r="AV58" s="145"/>
      <c r="AW58" s="145"/>
      <c r="AX58" s="145"/>
      <c r="AY58" s="145"/>
      <c r="AZ58" s="145"/>
    </row>
    <row r="59" spans="1:52">
      <c r="A59" s="165"/>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302"/>
      <c r="AC59" s="167"/>
      <c r="AD59" s="302"/>
      <c r="AE59" s="167"/>
      <c r="AF59" s="167"/>
      <c r="AG59" s="167"/>
      <c r="AH59" s="167"/>
      <c r="AI59" s="167"/>
      <c r="AJ59" s="145"/>
      <c r="AK59" s="145"/>
      <c r="AL59" s="145"/>
      <c r="AM59" s="145"/>
      <c r="AN59" s="145"/>
      <c r="AO59" s="145"/>
      <c r="AP59" s="145"/>
      <c r="AQ59" s="145"/>
      <c r="AR59" s="145"/>
      <c r="AS59" s="145"/>
      <c r="AT59" s="145"/>
      <c r="AU59" s="145"/>
      <c r="AV59" s="145"/>
      <c r="AW59" s="145"/>
      <c r="AX59" s="145"/>
      <c r="AY59" s="145"/>
      <c r="AZ59" s="145"/>
    </row>
    <row r="60" spans="1:52" hidden="1">
      <c r="A60" s="165" t="s">
        <v>433</v>
      </c>
      <c r="B60" s="167">
        <v>0</v>
      </c>
      <c r="C60" s="167">
        <v>0</v>
      </c>
      <c r="D60" s="167">
        <v>0</v>
      </c>
      <c r="E60" s="167">
        <v>0</v>
      </c>
      <c r="F60" s="167">
        <v>0</v>
      </c>
      <c r="G60" s="167">
        <v>501</v>
      </c>
      <c r="H60" s="167">
        <v>2000</v>
      </c>
      <c r="I60" s="167">
        <v>2300</v>
      </c>
      <c r="J60" s="167">
        <v>2300</v>
      </c>
      <c r="K60" s="167">
        <v>0</v>
      </c>
      <c r="L60" s="167">
        <v>800</v>
      </c>
      <c r="M60" s="167">
        <v>1500.068</v>
      </c>
      <c r="N60" s="167">
        <f>+M60+N19</f>
        <v>1500.068</v>
      </c>
      <c r="O60" s="167">
        <v>0</v>
      </c>
      <c r="P60" s="167">
        <v>-800</v>
      </c>
      <c r="Q60" s="167">
        <v>-800</v>
      </c>
      <c r="R60" s="167">
        <v>-800</v>
      </c>
      <c r="S60" s="167">
        <v>0</v>
      </c>
      <c r="T60" s="167"/>
      <c r="U60" s="167"/>
      <c r="V60" s="167"/>
      <c r="W60" s="167"/>
      <c r="X60" s="167"/>
      <c r="Y60" s="167"/>
      <c r="Z60" s="167"/>
      <c r="AA60" s="167"/>
      <c r="AB60" s="306"/>
      <c r="AC60" s="167"/>
      <c r="AD60" s="302"/>
      <c r="AE60" s="167"/>
      <c r="AF60" s="167"/>
      <c r="AG60" s="167"/>
      <c r="AH60" s="167"/>
      <c r="AI60" s="167"/>
      <c r="AJ60" s="145"/>
      <c r="AK60" s="145"/>
      <c r="AL60" s="145"/>
      <c r="AM60" s="145"/>
      <c r="AN60" s="145"/>
      <c r="AO60" s="145"/>
      <c r="AP60" s="145"/>
      <c r="AQ60" s="145"/>
      <c r="AR60" s="145"/>
      <c r="AS60" s="145"/>
      <c r="AT60" s="145"/>
      <c r="AU60" s="145"/>
      <c r="AV60" s="145"/>
      <c r="AW60" s="145"/>
      <c r="AX60" s="145"/>
      <c r="AY60" s="145"/>
      <c r="AZ60" s="145"/>
    </row>
    <row r="61" spans="1:52" hidden="1">
      <c r="A61" s="165" t="s">
        <v>326</v>
      </c>
      <c r="B61" s="167">
        <v>0</v>
      </c>
      <c r="C61" s="167">
        <v>0</v>
      </c>
      <c r="D61" s="167">
        <v>0</v>
      </c>
      <c r="E61" s="167">
        <v>0</v>
      </c>
      <c r="F61" s="167">
        <v>0</v>
      </c>
      <c r="G61" s="167">
        <v>3762</v>
      </c>
      <c r="H61" s="167">
        <v>2865</v>
      </c>
      <c r="I61" s="167">
        <v>2510</v>
      </c>
      <c r="J61" s="167">
        <v>2480</v>
      </c>
      <c r="K61" s="167">
        <v>680</v>
      </c>
      <c r="L61" s="167">
        <v>-400</v>
      </c>
      <c r="M61" s="167">
        <v>-1000</v>
      </c>
      <c r="N61" s="167">
        <f>+M61+N20</f>
        <v>-1720</v>
      </c>
      <c r="O61" s="167">
        <v>-1210</v>
      </c>
      <c r="P61" s="167">
        <v>-460</v>
      </c>
      <c r="Q61" s="167">
        <v>-460</v>
      </c>
      <c r="R61" s="167">
        <v>-460</v>
      </c>
      <c r="S61" s="167">
        <v>0</v>
      </c>
      <c r="T61" s="167"/>
      <c r="U61" s="167"/>
      <c r="V61" s="167"/>
      <c r="W61" s="167"/>
      <c r="X61" s="167"/>
      <c r="Y61" s="167"/>
      <c r="Z61" s="167"/>
      <c r="AA61" s="167"/>
      <c r="AB61" s="306"/>
      <c r="AC61" s="167"/>
      <c r="AD61" s="302"/>
      <c r="AE61" s="167"/>
      <c r="AF61" s="167"/>
      <c r="AG61" s="167"/>
      <c r="AH61" s="167"/>
      <c r="AI61" s="167"/>
      <c r="AJ61" s="145"/>
      <c r="AK61" s="145"/>
      <c r="AL61" s="145"/>
      <c r="AM61" s="145"/>
      <c r="AN61" s="145"/>
      <c r="AO61" s="145"/>
      <c r="AP61" s="145"/>
      <c r="AQ61" s="145"/>
      <c r="AR61" s="145"/>
      <c r="AS61" s="145"/>
      <c r="AT61" s="145"/>
      <c r="AU61" s="145"/>
      <c r="AV61" s="145"/>
      <c r="AW61" s="145"/>
      <c r="AX61" s="145"/>
      <c r="AY61" s="145"/>
      <c r="AZ61" s="145"/>
    </row>
    <row r="62" spans="1:52">
      <c r="A62" s="165" t="s">
        <v>446</v>
      </c>
      <c r="B62" s="167"/>
      <c r="C62" s="167"/>
      <c r="D62" s="167"/>
      <c r="E62" s="167"/>
      <c r="F62" s="167"/>
      <c r="G62" s="167">
        <f>+G60+G61</f>
        <v>4263</v>
      </c>
      <c r="H62" s="167">
        <f t="shared" ref="H62:R62" si="3">+H60+H61</f>
        <v>4865</v>
      </c>
      <c r="I62" s="167">
        <f t="shared" si="3"/>
        <v>4810</v>
      </c>
      <c r="J62" s="167">
        <f t="shared" si="3"/>
        <v>4780</v>
      </c>
      <c r="K62" s="167">
        <f t="shared" si="3"/>
        <v>680</v>
      </c>
      <c r="L62" s="167">
        <f t="shared" si="3"/>
        <v>400</v>
      </c>
      <c r="M62" s="167">
        <f t="shared" si="3"/>
        <v>500.06799999999998</v>
      </c>
      <c r="N62" s="167">
        <f t="shared" si="3"/>
        <v>-219.93200000000002</v>
      </c>
      <c r="O62" s="167">
        <f t="shared" si="3"/>
        <v>-1210</v>
      </c>
      <c r="P62" s="167">
        <f t="shared" si="3"/>
        <v>-1260</v>
      </c>
      <c r="Q62" s="167">
        <f t="shared" si="3"/>
        <v>-1260</v>
      </c>
      <c r="R62" s="167">
        <f t="shared" si="3"/>
        <v>-1260</v>
      </c>
      <c r="S62" s="167">
        <v>900</v>
      </c>
      <c r="T62" s="167">
        <v>100</v>
      </c>
      <c r="U62" s="167">
        <v>100</v>
      </c>
      <c r="V62" s="167">
        <f>1400-800</f>
        <v>600</v>
      </c>
      <c r="W62" s="167">
        <v>300</v>
      </c>
      <c r="X62" s="167">
        <f>860-1213</f>
        <v>-353</v>
      </c>
      <c r="Y62" s="167">
        <f>2485-1635</f>
        <v>850</v>
      </c>
      <c r="Z62" s="167">
        <f>4985-1635</f>
        <v>3350</v>
      </c>
      <c r="AA62" s="167">
        <v>-3392</v>
      </c>
      <c r="AB62" s="302"/>
      <c r="AC62" s="167">
        <v>-3392</v>
      </c>
      <c r="AD62" s="302"/>
      <c r="AE62" s="167">
        <v>-2792</v>
      </c>
      <c r="AF62" s="167">
        <f>-3992+800</f>
        <v>-3192</v>
      </c>
      <c r="AG62" s="167">
        <v>600</v>
      </c>
      <c r="AH62" s="167">
        <v>-200</v>
      </c>
      <c r="AI62" s="167">
        <v>1600</v>
      </c>
      <c r="AJ62" s="145"/>
      <c r="AK62" s="145"/>
      <c r="AL62" s="145"/>
      <c r="AM62" s="145"/>
      <c r="AN62" s="145"/>
      <c r="AO62" s="145"/>
      <c r="AP62" s="145"/>
      <c r="AQ62" s="145"/>
      <c r="AR62" s="145"/>
      <c r="AS62" s="145"/>
      <c r="AT62" s="145"/>
      <c r="AU62" s="145"/>
      <c r="AV62" s="145"/>
      <c r="AW62" s="145"/>
      <c r="AX62" s="145"/>
      <c r="AY62" s="145"/>
      <c r="AZ62" s="145"/>
    </row>
    <row r="63" spans="1:52" hidden="1">
      <c r="A63" s="165" t="s">
        <v>347</v>
      </c>
      <c r="B63" s="167">
        <v>0</v>
      </c>
      <c r="C63" s="167">
        <v>0</v>
      </c>
      <c r="D63" s="167">
        <v>0</v>
      </c>
      <c r="E63" s="167">
        <v>0</v>
      </c>
      <c r="F63" s="167">
        <v>0</v>
      </c>
      <c r="G63" s="167">
        <v>8</v>
      </c>
      <c r="H63" s="167">
        <v>16</v>
      </c>
      <c r="I63" s="167">
        <v>24</v>
      </c>
      <c r="J63" s="167">
        <v>33</v>
      </c>
      <c r="K63" s="167">
        <v>8.4269999999999996</v>
      </c>
      <c r="L63" s="167">
        <v>17.427</v>
      </c>
      <c r="M63" s="167">
        <v>24.401</v>
      </c>
      <c r="N63" s="167">
        <f>+M63+N22</f>
        <v>32.400999999999996</v>
      </c>
      <c r="O63" s="167">
        <v>7.9</v>
      </c>
      <c r="P63" s="167">
        <v>15.9</v>
      </c>
      <c r="Q63" s="167">
        <v>23.9</v>
      </c>
      <c r="R63" s="167">
        <v>32.9</v>
      </c>
      <c r="S63" s="167">
        <v>0</v>
      </c>
      <c r="T63" s="167"/>
      <c r="U63" s="167"/>
      <c r="V63" s="167"/>
      <c r="W63" s="167"/>
      <c r="X63" s="167"/>
      <c r="Y63" s="167"/>
      <c r="Z63" s="167"/>
      <c r="AA63" s="167"/>
      <c r="AB63" s="302"/>
      <c r="AC63" s="167"/>
      <c r="AD63" s="302"/>
      <c r="AE63" s="167"/>
      <c r="AF63" s="167"/>
      <c r="AG63" s="167"/>
      <c r="AH63" s="167"/>
      <c r="AI63" s="167"/>
      <c r="AJ63" s="145"/>
      <c r="AK63" s="145"/>
      <c r="AL63" s="145"/>
      <c r="AM63" s="145"/>
      <c r="AN63" s="145"/>
      <c r="AO63" s="145"/>
      <c r="AP63" s="145"/>
      <c r="AQ63" s="145"/>
      <c r="AR63" s="145"/>
      <c r="AS63" s="145"/>
      <c r="AT63" s="145"/>
      <c r="AU63" s="145"/>
      <c r="AV63" s="145"/>
      <c r="AW63" s="145"/>
      <c r="AX63" s="145"/>
      <c r="AY63" s="145"/>
      <c r="AZ63" s="145"/>
    </row>
    <row r="64" spans="1:52" hidden="1">
      <c r="A64" s="165" t="s">
        <v>310</v>
      </c>
      <c r="B64" s="167">
        <v>0</v>
      </c>
      <c r="C64" s="167">
        <v>0</v>
      </c>
      <c r="D64" s="167">
        <v>0</v>
      </c>
      <c r="E64" s="167">
        <v>0</v>
      </c>
      <c r="F64" s="167">
        <v>0</v>
      </c>
      <c r="G64" s="167">
        <v>-37</v>
      </c>
      <c r="H64" s="167">
        <v>-60</v>
      </c>
      <c r="I64" s="167">
        <v>-89</v>
      </c>
      <c r="J64" s="167">
        <v>-121</v>
      </c>
      <c r="K64" s="167">
        <v>-23.521999999999998</v>
      </c>
      <c r="L64" s="167">
        <v>-69.521999999999991</v>
      </c>
      <c r="M64" s="167">
        <v>-100.23</v>
      </c>
      <c r="N64" s="167">
        <f>+M64+N23</f>
        <v>-135.23000000000002</v>
      </c>
      <c r="O64" s="167">
        <v>-25.8</v>
      </c>
      <c r="P64" s="167">
        <v>-57.8</v>
      </c>
      <c r="Q64" s="167">
        <v>-92.8</v>
      </c>
      <c r="R64" s="167">
        <v>-116</v>
      </c>
      <c r="S64" s="167">
        <v>0</v>
      </c>
      <c r="T64" s="167"/>
      <c r="U64" s="167"/>
      <c r="V64" s="167"/>
      <c r="W64" s="167"/>
      <c r="X64" s="167"/>
      <c r="Y64" s="167"/>
      <c r="Z64" s="167"/>
      <c r="AA64" s="167"/>
      <c r="AB64" s="302"/>
      <c r="AC64" s="167"/>
      <c r="AD64" s="302"/>
      <c r="AE64" s="167"/>
      <c r="AF64" s="167"/>
      <c r="AG64" s="167"/>
      <c r="AH64" s="167"/>
      <c r="AI64" s="167"/>
      <c r="AJ64" s="145"/>
      <c r="AK64" s="145"/>
      <c r="AL64" s="145"/>
      <c r="AM64" s="145"/>
      <c r="AN64" s="145"/>
      <c r="AO64" s="145"/>
      <c r="AP64" s="145"/>
      <c r="AQ64" s="145"/>
      <c r="AR64" s="145"/>
      <c r="AS64" s="145"/>
      <c r="AT64" s="145"/>
      <c r="AU64" s="145"/>
      <c r="AV64" s="145"/>
      <c r="AW64" s="145"/>
      <c r="AX64" s="145"/>
      <c r="AY64" s="145"/>
      <c r="AZ64" s="145"/>
    </row>
    <row r="65" spans="1:52">
      <c r="A65" s="165" t="s">
        <v>447</v>
      </c>
      <c r="B65" s="167"/>
      <c r="C65" s="167"/>
      <c r="D65" s="167"/>
      <c r="E65" s="167"/>
      <c r="F65" s="167"/>
      <c r="G65" s="167">
        <f>+G63+G64</f>
        <v>-29</v>
      </c>
      <c r="H65" s="167">
        <f t="shared" ref="H65:R65" si="4">+H63+H64</f>
        <v>-44</v>
      </c>
      <c r="I65" s="167">
        <f t="shared" si="4"/>
        <v>-65</v>
      </c>
      <c r="J65" s="167">
        <f t="shared" si="4"/>
        <v>-88</v>
      </c>
      <c r="K65" s="167">
        <f t="shared" si="4"/>
        <v>-15.094999999999999</v>
      </c>
      <c r="L65" s="167">
        <f t="shared" si="4"/>
        <v>-52.094999999999992</v>
      </c>
      <c r="M65" s="167">
        <f t="shared" si="4"/>
        <v>-75.829000000000008</v>
      </c>
      <c r="N65" s="167">
        <f t="shared" si="4"/>
        <v>-102.82900000000002</v>
      </c>
      <c r="O65" s="167">
        <f t="shared" si="4"/>
        <v>-17.899999999999999</v>
      </c>
      <c r="P65" s="167">
        <f t="shared" si="4"/>
        <v>-41.9</v>
      </c>
      <c r="Q65" s="167">
        <f t="shared" si="4"/>
        <v>-68.900000000000006</v>
      </c>
      <c r="R65" s="167">
        <f t="shared" si="4"/>
        <v>-83.1</v>
      </c>
      <c r="S65" s="167">
        <v>-17</v>
      </c>
      <c r="T65" s="167">
        <v>-34</v>
      </c>
      <c r="U65" s="167">
        <v>-53</v>
      </c>
      <c r="V65" s="167">
        <v>-72</v>
      </c>
      <c r="W65" s="167">
        <v>-28</v>
      </c>
      <c r="X65" s="167">
        <v>-36</v>
      </c>
      <c r="Y65" s="167">
        <v>-67</v>
      </c>
      <c r="Z65" s="167">
        <v>-82</v>
      </c>
      <c r="AA65" s="167">
        <v>-22</v>
      </c>
      <c r="AB65" s="302"/>
      <c r="AC65" s="167">
        <v>-32</v>
      </c>
      <c r="AD65" s="302"/>
      <c r="AE65" s="167">
        <v>-48</v>
      </c>
      <c r="AF65" s="167">
        <v>-60</v>
      </c>
      <c r="AG65" s="167">
        <v>-14</v>
      </c>
      <c r="AH65" s="167">
        <v>-28</v>
      </c>
      <c r="AI65" s="167">
        <v>-41</v>
      </c>
      <c r="AJ65" s="145"/>
      <c r="AK65" s="145"/>
      <c r="AL65" s="145"/>
      <c r="AM65" s="145"/>
      <c r="AN65" s="145"/>
      <c r="AO65" s="145"/>
      <c r="AP65" s="145"/>
      <c r="AQ65" s="145"/>
      <c r="AR65" s="145"/>
      <c r="AS65" s="145"/>
      <c r="AT65" s="145"/>
      <c r="AU65" s="145"/>
      <c r="AV65" s="145"/>
      <c r="AW65" s="145"/>
      <c r="AX65" s="145"/>
      <c r="AY65" s="145"/>
      <c r="AZ65" s="145"/>
    </row>
    <row r="66" spans="1:52">
      <c r="A66" s="165" t="s">
        <v>280</v>
      </c>
      <c r="B66" s="167">
        <v>154.13200000000006</v>
      </c>
      <c r="C66" s="167">
        <v>391</v>
      </c>
      <c r="D66" s="167">
        <v>-122.5</v>
      </c>
      <c r="E66" s="167">
        <v>225.39999999999998</v>
      </c>
      <c r="F66" s="167">
        <v>3170.7</v>
      </c>
      <c r="G66" s="169">
        <v>-4474</v>
      </c>
      <c r="H66" s="169">
        <v>-4474</v>
      </c>
      <c r="I66" s="169">
        <v>-4474</v>
      </c>
      <c r="J66" s="169">
        <v>-4474</v>
      </c>
      <c r="K66" s="167" t="s">
        <v>290</v>
      </c>
      <c r="L66" s="167" t="s">
        <v>290</v>
      </c>
      <c r="M66" s="167" t="s">
        <v>290</v>
      </c>
      <c r="N66" s="167" t="s">
        <v>290</v>
      </c>
      <c r="O66" s="167" t="s">
        <v>290</v>
      </c>
      <c r="P66" s="167" t="s">
        <v>290</v>
      </c>
      <c r="Q66" s="167" t="s">
        <v>290</v>
      </c>
      <c r="R66" s="167" t="s">
        <v>290</v>
      </c>
      <c r="S66" s="167" t="s">
        <v>290</v>
      </c>
      <c r="T66" s="167" t="s">
        <v>290</v>
      </c>
      <c r="U66" s="167" t="s">
        <v>290</v>
      </c>
      <c r="V66" s="167" t="s">
        <v>290</v>
      </c>
      <c r="W66" s="167" t="s">
        <v>290</v>
      </c>
      <c r="X66" s="167" t="s">
        <v>290</v>
      </c>
      <c r="Y66" s="167" t="s">
        <v>290</v>
      </c>
      <c r="Z66" s="167" t="s">
        <v>290</v>
      </c>
      <c r="AA66" s="167" t="s">
        <v>290</v>
      </c>
      <c r="AB66" s="302"/>
      <c r="AC66" s="167" t="s">
        <v>290</v>
      </c>
      <c r="AD66" s="302"/>
      <c r="AE66" s="167" t="s">
        <v>290</v>
      </c>
      <c r="AF66" s="167" t="s">
        <v>290</v>
      </c>
      <c r="AG66" s="167" t="s">
        <v>290</v>
      </c>
      <c r="AH66" s="167" t="s">
        <v>290</v>
      </c>
      <c r="AI66" s="167" t="s">
        <v>290</v>
      </c>
      <c r="AJ66" s="145"/>
      <c r="AK66" s="145"/>
      <c r="AL66" s="145"/>
      <c r="AM66" s="145"/>
      <c r="AN66" s="145"/>
      <c r="AO66" s="145"/>
      <c r="AP66" s="145"/>
      <c r="AQ66" s="145"/>
      <c r="AR66" s="145"/>
      <c r="AS66" s="145"/>
      <c r="AT66" s="145"/>
      <c r="AU66" s="145"/>
      <c r="AV66" s="145"/>
      <c r="AW66" s="145"/>
      <c r="AX66" s="145"/>
      <c r="AY66" s="145"/>
      <c r="AZ66" s="145"/>
    </row>
    <row r="67" spans="1:52">
      <c r="A67" s="165" t="s">
        <v>544</v>
      </c>
      <c r="B67" s="167">
        <v>0</v>
      </c>
      <c r="C67" s="167">
        <v>0</v>
      </c>
      <c r="D67" s="167">
        <v>0</v>
      </c>
      <c r="E67" s="167">
        <v>0</v>
      </c>
      <c r="F67" s="167">
        <v>0</v>
      </c>
      <c r="G67" s="167">
        <v>620</v>
      </c>
      <c r="H67" s="167">
        <v>620</v>
      </c>
      <c r="I67" s="167">
        <v>620</v>
      </c>
      <c r="J67" s="167">
        <v>620</v>
      </c>
      <c r="K67" s="167" t="s">
        <v>290</v>
      </c>
      <c r="L67" s="167" t="s">
        <v>290</v>
      </c>
      <c r="M67" s="167" t="s">
        <v>290</v>
      </c>
      <c r="N67" s="167" t="s">
        <v>290</v>
      </c>
      <c r="O67" s="167">
        <v>4300</v>
      </c>
      <c r="P67" s="167">
        <v>4292</v>
      </c>
      <c r="Q67" s="167">
        <v>4292</v>
      </c>
      <c r="R67" s="167">
        <v>4292</v>
      </c>
      <c r="S67" s="167" t="s">
        <v>290</v>
      </c>
      <c r="T67" s="167" t="s">
        <v>290</v>
      </c>
      <c r="U67" s="167" t="s">
        <v>290</v>
      </c>
      <c r="V67" s="167" t="s">
        <v>290</v>
      </c>
      <c r="W67" s="167" t="s">
        <v>290</v>
      </c>
      <c r="X67" s="167" t="s">
        <v>290</v>
      </c>
      <c r="Y67" s="167" t="s">
        <v>290</v>
      </c>
      <c r="Z67" s="167" t="s">
        <v>290</v>
      </c>
      <c r="AA67" s="167">
        <v>4000</v>
      </c>
      <c r="AB67" s="302"/>
      <c r="AC67" s="167">
        <v>4000</v>
      </c>
      <c r="AD67" s="302"/>
      <c r="AE67" s="167">
        <v>4000</v>
      </c>
      <c r="AF67" s="167">
        <v>4000</v>
      </c>
      <c r="AG67" s="167" t="s">
        <v>290</v>
      </c>
      <c r="AH67" s="167" t="s">
        <v>290</v>
      </c>
      <c r="AI67" s="167" t="s">
        <v>290</v>
      </c>
      <c r="AJ67" s="145"/>
      <c r="AK67" s="145"/>
      <c r="AL67" s="145"/>
      <c r="AM67" s="145"/>
      <c r="AN67" s="145"/>
      <c r="AO67" s="145"/>
      <c r="AP67" s="145"/>
      <c r="AQ67" s="145"/>
      <c r="AR67" s="145"/>
      <c r="AS67" s="145"/>
      <c r="AT67" s="145"/>
      <c r="AU67" s="145"/>
      <c r="AV67" s="145"/>
      <c r="AW67" s="145"/>
      <c r="AX67" s="145"/>
      <c r="AY67" s="145"/>
      <c r="AZ67" s="145"/>
    </row>
    <row r="68" spans="1:52">
      <c r="A68" s="165" t="s">
        <v>545</v>
      </c>
      <c r="B68" s="167"/>
      <c r="C68" s="167"/>
      <c r="D68" s="167"/>
      <c r="E68" s="167"/>
      <c r="F68" s="167"/>
      <c r="G68" s="167" t="s">
        <v>290</v>
      </c>
      <c r="H68" s="167" t="s">
        <v>290</v>
      </c>
      <c r="I68" s="167" t="s">
        <v>290</v>
      </c>
      <c r="J68" s="167" t="s">
        <v>290</v>
      </c>
      <c r="K68" s="167" t="s">
        <v>290</v>
      </c>
      <c r="L68" s="167" t="s">
        <v>290</v>
      </c>
      <c r="M68" s="167" t="s">
        <v>290</v>
      </c>
      <c r="N68" s="167" t="s">
        <v>290</v>
      </c>
      <c r="O68" s="167" t="s">
        <v>290</v>
      </c>
      <c r="P68" s="167" t="s">
        <v>290</v>
      </c>
      <c r="Q68" s="167" t="s">
        <v>290</v>
      </c>
      <c r="R68" s="167" t="s">
        <v>290</v>
      </c>
      <c r="S68" s="167" t="s">
        <v>290</v>
      </c>
      <c r="T68" s="167" t="s">
        <v>290</v>
      </c>
      <c r="U68" s="167" t="s">
        <v>290</v>
      </c>
      <c r="V68" s="167" t="s">
        <v>290</v>
      </c>
      <c r="W68" s="167" t="s">
        <v>290</v>
      </c>
      <c r="X68" s="167" t="s">
        <v>290</v>
      </c>
      <c r="Y68" s="167" t="s">
        <v>290</v>
      </c>
      <c r="Z68" s="167" t="s">
        <v>290</v>
      </c>
      <c r="AA68" s="167">
        <v>-388</v>
      </c>
      <c r="AB68" s="302"/>
      <c r="AC68" s="167">
        <f>-390-6</f>
        <v>-396</v>
      </c>
      <c r="AD68" s="307"/>
      <c r="AE68" s="167">
        <v>-396</v>
      </c>
      <c r="AF68" s="167">
        <v>-396</v>
      </c>
      <c r="AG68" s="167" t="s">
        <v>290</v>
      </c>
      <c r="AH68" s="167" t="s">
        <v>290</v>
      </c>
      <c r="AI68" s="167" t="s">
        <v>290</v>
      </c>
      <c r="AJ68" s="145"/>
      <c r="AK68" s="145"/>
      <c r="AL68" s="145"/>
      <c r="AM68" s="145"/>
      <c r="AN68" s="145"/>
      <c r="AO68" s="145"/>
      <c r="AP68" s="145"/>
      <c r="AQ68" s="145"/>
      <c r="AR68" s="145"/>
      <c r="AS68" s="145"/>
      <c r="AT68" s="145"/>
      <c r="AU68" s="145"/>
      <c r="AV68" s="145"/>
      <c r="AW68" s="145"/>
      <c r="AX68" s="145"/>
      <c r="AY68" s="145"/>
      <c r="AZ68" s="145"/>
    </row>
    <row r="69" spans="1:52">
      <c r="A69" s="165" t="s">
        <v>606</v>
      </c>
      <c r="B69" s="167"/>
      <c r="C69" s="167"/>
      <c r="D69" s="167"/>
      <c r="E69" s="167"/>
      <c r="F69" s="167"/>
      <c r="G69" s="167" t="s">
        <v>290</v>
      </c>
      <c r="H69" s="167" t="s">
        <v>290</v>
      </c>
      <c r="I69" s="167" t="s">
        <v>290</v>
      </c>
      <c r="J69" s="167" t="s">
        <v>290</v>
      </c>
      <c r="K69" s="167" t="s">
        <v>290</v>
      </c>
      <c r="L69" s="167" t="s">
        <v>290</v>
      </c>
      <c r="M69" s="167" t="s">
        <v>290</v>
      </c>
      <c r="N69" s="167" t="s">
        <v>290</v>
      </c>
      <c r="O69" s="167" t="s">
        <v>290</v>
      </c>
      <c r="P69" s="167" t="s">
        <v>290</v>
      </c>
      <c r="Q69" s="167" t="s">
        <v>290</v>
      </c>
      <c r="R69" s="167" t="s">
        <v>290</v>
      </c>
      <c r="S69" s="167" t="s">
        <v>290</v>
      </c>
      <c r="T69" s="167" t="s">
        <v>290</v>
      </c>
      <c r="U69" s="167" t="s">
        <v>290</v>
      </c>
      <c r="V69" s="167" t="s">
        <v>290</v>
      </c>
      <c r="W69" s="167" t="s">
        <v>290</v>
      </c>
      <c r="X69" s="167" t="s">
        <v>290</v>
      </c>
      <c r="Y69" s="167" t="s">
        <v>290</v>
      </c>
      <c r="Z69" s="167" t="s">
        <v>290</v>
      </c>
      <c r="AA69" s="167" t="s">
        <v>290</v>
      </c>
      <c r="AB69" s="167"/>
      <c r="AC69" s="167" t="s">
        <v>290</v>
      </c>
      <c r="AD69" s="307"/>
      <c r="AE69" s="167" t="s">
        <v>290</v>
      </c>
      <c r="AF69" s="167" t="s">
        <v>290</v>
      </c>
      <c r="AG69" s="167" t="s">
        <v>290</v>
      </c>
      <c r="AH69" s="167">
        <v>-19</v>
      </c>
      <c r="AI69" s="167">
        <v>-19</v>
      </c>
      <c r="AJ69" s="145"/>
      <c r="AK69" s="145"/>
      <c r="AL69" s="145"/>
      <c r="AM69" s="145"/>
      <c r="AN69" s="145"/>
      <c r="AO69" s="145"/>
      <c r="AP69" s="145"/>
      <c r="AQ69" s="145"/>
      <c r="AR69" s="145"/>
      <c r="AS69" s="145"/>
      <c r="AT69" s="145"/>
      <c r="AU69" s="145"/>
      <c r="AV69" s="145"/>
      <c r="AW69" s="145"/>
      <c r="AX69" s="145"/>
      <c r="AY69" s="145"/>
      <c r="AZ69" s="145"/>
    </row>
    <row r="70" spans="1:52">
      <c r="A70" s="165" t="s">
        <v>61</v>
      </c>
      <c r="B70" s="167">
        <v>-615.64099999999996</v>
      </c>
      <c r="C70" s="167">
        <v>0</v>
      </c>
      <c r="D70" s="167">
        <v>-32.012</v>
      </c>
      <c r="E70" s="167">
        <v>-32.012</v>
      </c>
      <c r="F70" s="167">
        <v>-3310</v>
      </c>
      <c r="G70" s="167" t="s">
        <v>290</v>
      </c>
      <c r="H70" s="167">
        <v>-219</v>
      </c>
      <c r="I70" s="167">
        <v>-219</v>
      </c>
      <c r="J70" s="167">
        <v>-438</v>
      </c>
      <c r="K70" s="167" t="s">
        <v>290</v>
      </c>
      <c r="L70" s="167" t="s">
        <v>290</v>
      </c>
      <c r="M70" s="167" t="s">
        <v>290</v>
      </c>
      <c r="N70" s="167" t="s">
        <v>290</v>
      </c>
      <c r="O70" s="167" t="s">
        <v>290</v>
      </c>
      <c r="P70" s="167" t="s">
        <v>290</v>
      </c>
      <c r="Q70" s="167" t="s">
        <v>290</v>
      </c>
      <c r="R70" s="167" t="s">
        <v>290</v>
      </c>
      <c r="S70" s="167" t="s">
        <v>290</v>
      </c>
      <c r="T70" s="167" t="s">
        <v>290</v>
      </c>
      <c r="U70" s="167" t="s">
        <v>290</v>
      </c>
      <c r="V70" s="167" t="s">
        <v>290</v>
      </c>
      <c r="W70" s="167" t="s">
        <v>290</v>
      </c>
      <c r="X70" s="167" t="s">
        <v>290</v>
      </c>
      <c r="Y70" s="167" t="s">
        <v>290</v>
      </c>
      <c r="Z70" s="167" t="s">
        <v>290</v>
      </c>
      <c r="AA70" s="167" t="s">
        <v>290</v>
      </c>
      <c r="AB70" s="302"/>
      <c r="AC70" s="167" t="s">
        <v>290</v>
      </c>
      <c r="AD70" s="302"/>
      <c r="AE70" s="167" t="s">
        <v>290</v>
      </c>
      <c r="AF70" s="167" t="s">
        <v>290</v>
      </c>
      <c r="AG70" s="167" t="s">
        <v>290</v>
      </c>
      <c r="AH70" s="167" t="s">
        <v>290</v>
      </c>
      <c r="AI70" s="167" t="s">
        <v>290</v>
      </c>
      <c r="AJ70" s="145"/>
      <c r="AK70" s="145"/>
      <c r="AL70" s="145"/>
      <c r="AM70" s="145"/>
      <c r="AN70" s="145"/>
      <c r="AO70" s="145"/>
      <c r="AP70" s="145"/>
      <c r="AQ70" s="145"/>
      <c r="AR70" s="145"/>
      <c r="AS70" s="145"/>
      <c r="AT70" s="145"/>
      <c r="AU70" s="145"/>
      <c r="AV70" s="145"/>
      <c r="AW70" s="145"/>
      <c r="AX70" s="145"/>
      <c r="AY70" s="145"/>
      <c r="AZ70" s="145"/>
    </row>
    <row r="71" spans="1:52">
      <c r="A71" s="165" t="s">
        <v>62</v>
      </c>
      <c r="B71" s="167">
        <v>-4.3869999999999996</v>
      </c>
      <c r="C71" s="167">
        <v>40.518000000000001</v>
      </c>
      <c r="D71" s="167">
        <v>61.632999999999996</v>
      </c>
      <c r="E71" s="167">
        <v>19.253000000000004</v>
      </c>
      <c r="F71" s="167">
        <v>-70</v>
      </c>
      <c r="G71" s="167">
        <v>85</v>
      </c>
      <c r="H71" s="167">
        <v>90</v>
      </c>
      <c r="I71" s="167">
        <v>93</v>
      </c>
      <c r="J71" s="167">
        <v>75</v>
      </c>
      <c r="K71" s="167">
        <v>12.16</v>
      </c>
      <c r="L71" s="167">
        <v>10.16</v>
      </c>
      <c r="M71" s="167">
        <v>34.01</v>
      </c>
      <c r="N71" s="167">
        <f>+M71+N30</f>
        <v>22.009999999999998</v>
      </c>
      <c r="O71" s="167">
        <v>13.1</v>
      </c>
      <c r="P71" s="167">
        <v>-46.9</v>
      </c>
      <c r="Q71" s="167">
        <v>-57</v>
      </c>
      <c r="R71" s="167">
        <v>-39</v>
      </c>
      <c r="S71" s="167">
        <v>4</v>
      </c>
      <c r="T71" s="167">
        <v>9</v>
      </c>
      <c r="U71" s="167">
        <v>-89</v>
      </c>
      <c r="V71" s="167">
        <v>7</v>
      </c>
      <c r="W71" s="167">
        <v>-1</v>
      </c>
      <c r="X71" s="167">
        <v>9</v>
      </c>
      <c r="Y71" s="167">
        <v>6</v>
      </c>
      <c r="Z71" s="167">
        <v>21</v>
      </c>
      <c r="AA71" s="167">
        <v>4</v>
      </c>
      <c r="AB71" s="307">
        <v>1</v>
      </c>
      <c r="AC71" s="167">
        <f>-1</f>
        <v>-1</v>
      </c>
      <c r="AD71" s="307">
        <v>1</v>
      </c>
      <c r="AE71" s="167" t="s">
        <v>290</v>
      </c>
      <c r="AF71" s="167" t="s">
        <v>290</v>
      </c>
      <c r="AG71" s="167">
        <v>-9</v>
      </c>
      <c r="AH71" s="167">
        <v>-3</v>
      </c>
      <c r="AI71" s="167">
        <v>-9</v>
      </c>
      <c r="AJ71" s="145"/>
      <c r="AK71" s="145"/>
      <c r="AL71" s="145"/>
      <c r="AM71" s="145"/>
      <c r="AN71" s="145"/>
      <c r="AO71" s="145"/>
      <c r="AP71" s="145"/>
      <c r="AQ71" s="145"/>
      <c r="AR71" s="145"/>
      <c r="AS71" s="145"/>
      <c r="AT71" s="145"/>
      <c r="AU71" s="145"/>
      <c r="AV71" s="145"/>
      <c r="AW71" s="145"/>
      <c r="AX71" s="145"/>
      <c r="AY71" s="145"/>
      <c r="AZ71" s="145"/>
    </row>
    <row r="72" spans="1:52" s="150" customFormat="1">
      <c r="A72" s="163" t="s">
        <v>492</v>
      </c>
      <c r="B72" s="177">
        <v>-465.8959999999999</v>
      </c>
      <c r="C72" s="177">
        <v>431.51800000000003</v>
      </c>
      <c r="D72" s="177">
        <v>-92.879000000000005</v>
      </c>
      <c r="E72" s="177">
        <v>212.64099999999999</v>
      </c>
      <c r="F72" s="177">
        <v>-209.30000000000018</v>
      </c>
      <c r="G72" s="177">
        <v>466</v>
      </c>
      <c r="H72" s="177">
        <v>838</v>
      </c>
      <c r="I72" s="177">
        <v>765</v>
      </c>
      <c r="J72" s="177">
        <v>475</v>
      </c>
      <c r="K72" s="177">
        <v>677.05700000000002</v>
      </c>
      <c r="L72" s="177">
        <v>357.05700000000002</v>
      </c>
      <c r="M72" s="177">
        <v>458.25099999999998</v>
      </c>
      <c r="N72" s="177">
        <f>+M72+N31</f>
        <v>-300.74900000000002</v>
      </c>
      <c r="O72" s="177">
        <v>3085.4</v>
      </c>
      <c r="P72" s="177">
        <v>2942.4</v>
      </c>
      <c r="Q72" s="177">
        <v>2906</v>
      </c>
      <c r="R72" s="177">
        <v>2910</v>
      </c>
      <c r="S72" s="177">
        <v>887</v>
      </c>
      <c r="T72" s="177">
        <v>75</v>
      </c>
      <c r="U72" s="177">
        <f>SUM(U62:U71)</f>
        <v>-42</v>
      </c>
      <c r="V72" s="177">
        <v>535</v>
      </c>
      <c r="W72" s="168">
        <v>271</v>
      </c>
      <c r="X72" s="168">
        <v>-380</v>
      </c>
      <c r="Y72" s="168">
        <v>789</v>
      </c>
      <c r="Z72" s="168">
        <v>3289</v>
      </c>
      <c r="AA72" s="168">
        <v>202</v>
      </c>
      <c r="AB72" s="303"/>
      <c r="AC72" s="168">
        <v>180</v>
      </c>
      <c r="AD72" s="303"/>
      <c r="AE72" s="168">
        <v>764</v>
      </c>
      <c r="AF72" s="168">
        <v>352</v>
      </c>
      <c r="AG72" s="168">
        <v>577</v>
      </c>
      <c r="AH72" s="168">
        <v>-250</v>
      </c>
      <c r="AI72" s="168">
        <v>1531</v>
      </c>
      <c r="AJ72" s="145"/>
      <c r="AK72" s="145"/>
      <c r="AL72" s="145"/>
      <c r="AM72" s="145"/>
      <c r="AN72" s="145"/>
      <c r="AO72" s="145"/>
      <c r="AP72" s="145"/>
      <c r="AQ72" s="145"/>
      <c r="AR72" s="145"/>
      <c r="AS72" s="145"/>
      <c r="AT72" s="145"/>
      <c r="AU72" s="145"/>
      <c r="AV72" s="145"/>
      <c r="AW72" s="145"/>
      <c r="AX72" s="145"/>
      <c r="AY72" s="145"/>
      <c r="AZ72" s="145"/>
    </row>
    <row r="73" spans="1:52">
      <c r="A73" s="165"/>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302"/>
      <c r="AC73" s="167"/>
      <c r="AD73" s="302"/>
      <c r="AE73" s="167"/>
      <c r="AF73" s="167"/>
      <c r="AG73" s="167"/>
      <c r="AH73" s="167"/>
      <c r="AI73" s="167"/>
      <c r="AJ73" s="145"/>
      <c r="AK73" s="145"/>
      <c r="AL73" s="145"/>
      <c r="AM73" s="145"/>
      <c r="AN73" s="145"/>
      <c r="AO73" s="145"/>
      <c r="AP73" s="145"/>
      <c r="AQ73" s="145"/>
      <c r="AR73" s="145"/>
      <c r="AS73" s="145"/>
      <c r="AT73" s="145"/>
      <c r="AU73" s="145"/>
      <c r="AV73" s="145"/>
      <c r="AW73" s="145"/>
      <c r="AX73" s="145"/>
      <c r="AY73" s="145"/>
      <c r="AZ73" s="145"/>
    </row>
    <row r="74" spans="1:52" s="150" customFormat="1">
      <c r="A74" s="176" t="s">
        <v>66</v>
      </c>
      <c r="B74" s="177">
        <v>55.577332396972508</v>
      </c>
      <c r="C74" s="177">
        <v>14.774999999999807</v>
      </c>
      <c r="D74" s="177">
        <v>24.012999999999792</v>
      </c>
      <c r="E74" s="177">
        <v>57.996999999999872</v>
      </c>
      <c r="F74" s="177">
        <v>339.20099999999945</v>
      </c>
      <c r="G74" s="177">
        <v>276</v>
      </c>
      <c r="H74" s="177">
        <v>1110</v>
      </c>
      <c r="I74" s="177">
        <v>428</v>
      </c>
      <c r="J74" s="177">
        <v>787</v>
      </c>
      <c r="K74" s="177">
        <v>75.799000000000092</v>
      </c>
      <c r="L74" s="177">
        <v>334.79900000000009</v>
      </c>
      <c r="M74" s="177">
        <v>744.98000000000013</v>
      </c>
      <c r="N74" s="177">
        <f>+M74+N33</f>
        <v>857.98000000000013</v>
      </c>
      <c r="O74" s="177">
        <v>2557.5419999999999</v>
      </c>
      <c r="P74" s="177">
        <v>3358</v>
      </c>
      <c r="Q74" s="177">
        <v>2954</v>
      </c>
      <c r="R74" s="177">
        <v>3630</v>
      </c>
      <c r="S74" s="177">
        <v>-79</v>
      </c>
      <c r="T74" s="177">
        <v>-471</v>
      </c>
      <c r="U74" s="177">
        <f>U58+U52+U72</f>
        <v>-2658</v>
      </c>
      <c r="V74" s="177">
        <v>-2968</v>
      </c>
      <c r="W74" s="168">
        <v>-761</v>
      </c>
      <c r="X74" s="168">
        <v>-1149</v>
      </c>
      <c r="Y74" s="168">
        <v>-1061</v>
      </c>
      <c r="Z74" s="168">
        <v>-196</v>
      </c>
      <c r="AA74" s="168">
        <v>-1250</v>
      </c>
      <c r="AB74" s="303"/>
      <c r="AC74" s="168">
        <v>-581</v>
      </c>
      <c r="AD74" s="303"/>
      <c r="AE74" s="168">
        <v>-1520</v>
      </c>
      <c r="AF74" s="168">
        <v>-1542</v>
      </c>
      <c r="AG74" s="168">
        <v>-94</v>
      </c>
      <c r="AH74" s="168">
        <v>-98</v>
      </c>
      <c r="AI74" s="168">
        <v>489</v>
      </c>
      <c r="AJ74" s="145"/>
      <c r="AK74" s="145"/>
      <c r="AL74" s="145"/>
      <c r="AM74" s="145"/>
      <c r="AN74" s="145"/>
      <c r="AO74" s="145"/>
      <c r="AP74" s="145"/>
      <c r="AQ74" s="145"/>
      <c r="AR74" s="145"/>
      <c r="AS74" s="145"/>
      <c r="AT74" s="145"/>
      <c r="AU74" s="145"/>
      <c r="AV74" s="145"/>
      <c r="AW74" s="145"/>
      <c r="AX74" s="145"/>
      <c r="AY74" s="145"/>
      <c r="AZ74" s="145"/>
    </row>
    <row r="75" spans="1:52">
      <c r="A75" s="165"/>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302"/>
      <c r="AC75" s="167"/>
      <c r="AD75" s="302"/>
      <c r="AE75" s="167"/>
      <c r="AF75" s="167"/>
      <c r="AG75" s="167"/>
      <c r="AH75" s="167"/>
      <c r="AI75" s="167"/>
      <c r="AJ75" s="145"/>
      <c r="AK75" s="145"/>
      <c r="AL75" s="145"/>
      <c r="AM75" s="145"/>
      <c r="AN75" s="145"/>
      <c r="AO75" s="145"/>
      <c r="AP75" s="145"/>
      <c r="AQ75" s="145"/>
      <c r="AR75" s="145"/>
      <c r="AS75" s="145"/>
      <c r="AT75" s="145"/>
      <c r="AU75" s="145"/>
      <c r="AV75" s="145"/>
      <c r="AW75" s="145"/>
      <c r="AX75" s="145"/>
      <c r="AY75" s="145"/>
      <c r="AZ75" s="145"/>
    </row>
    <row r="76" spans="1:52" s="150" customFormat="1">
      <c r="A76" s="176" t="s">
        <v>281</v>
      </c>
      <c r="B76" s="177">
        <v>32.92</v>
      </c>
      <c r="C76" s="177">
        <v>88.597332396972504</v>
      </c>
      <c r="D76" s="177">
        <v>88.597332396972504</v>
      </c>
      <c r="E76" s="177">
        <v>88.597332396972504</v>
      </c>
      <c r="F76" s="177">
        <v>88.597332396972504</v>
      </c>
      <c r="G76" s="177">
        <v>428</v>
      </c>
      <c r="H76" s="177">
        <v>428</v>
      </c>
      <c r="I76" s="177">
        <v>428</v>
      </c>
      <c r="J76" s="177">
        <v>428</v>
      </c>
      <c r="K76" s="177">
        <v>1238</v>
      </c>
      <c r="L76" s="177">
        <v>1238</v>
      </c>
      <c r="M76" s="177">
        <v>1238</v>
      </c>
      <c r="N76" s="177">
        <f>+M76</f>
        <v>1238</v>
      </c>
      <c r="O76" s="177">
        <v>2040</v>
      </c>
      <c r="P76" s="177">
        <v>2040</v>
      </c>
      <c r="Q76" s="177">
        <v>2040</v>
      </c>
      <c r="R76" s="177">
        <v>2040</v>
      </c>
      <c r="S76" s="177">
        <v>5702</v>
      </c>
      <c r="T76" s="177">
        <v>5702</v>
      </c>
      <c r="U76" s="177">
        <v>5702</v>
      </c>
      <c r="V76" s="177">
        <v>5702</v>
      </c>
      <c r="W76" s="168">
        <v>2775</v>
      </c>
      <c r="X76" s="168">
        <v>2775</v>
      </c>
      <c r="Y76" s="168">
        <v>2775</v>
      </c>
      <c r="Z76" s="168">
        <v>2775</v>
      </c>
      <c r="AA76" s="168">
        <v>2569</v>
      </c>
      <c r="AB76" s="303"/>
      <c r="AC76" s="168">
        <v>2569</v>
      </c>
      <c r="AD76" s="168"/>
      <c r="AE76" s="168">
        <v>2569</v>
      </c>
      <c r="AF76" s="168">
        <v>2569</v>
      </c>
      <c r="AG76" s="168">
        <v>1040</v>
      </c>
      <c r="AH76" s="168">
        <v>1040</v>
      </c>
      <c r="AI76" s="168">
        <v>1040</v>
      </c>
      <c r="AJ76" s="145"/>
      <c r="AK76" s="145"/>
      <c r="AL76" s="145"/>
      <c r="AM76" s="145"/>
      <c r="AN76" s="145"/>
      <c r="AO76" s="145"/>
      <c r="AP76" s="145"/>
      <c r="AQ76" s="145"/>
      <c r="AR76" s="145"/>
      <c r="AS76" s="145"/>
      <c r="AT76" s="145"/>
      <c r="AU76" s="145"/>
      <c r="AV76" s="145"/>
      <c r="AW76" s="145"/>
      <c r="AX76" s="145"/>
      <c r="AY76" s="145"/>
      <c r="AZ76" s="145"/>
    </row>
    <row r="77" spans="1:52">
      <c r="A77" s="165" t="s">
        <v>68</v>
      </c>
      <c r="B77" s="167">
        <v>0</v>
      </c>
      <c r="C77" s="167">
        <v>0</v>
      </c>
      <c r="D77" s="167">
        <v>0</v>
      </c>
      <c r="E77" s="167">
        <v>0</v>
      </c>
      <c r="F77" s="167">
        <v>0</v>
      </c>
      <c r="G77" s="167">
        <v>27</v>
      </c>
      <c r="H77" s="167">
        <v>34</v>
      </c>
      <c r="I77" s="167">
        <v>32</v>
      </c>
      <c r="J77" s="167">
        <v>23</v>
      </c>
      <c r="K77" s="167">
        <v>-46</v>
      </c>
      <c r="L77" s="167">
        <v>-49</v>
      </c>
      <c r="M77" s="167">
        <v>-49</v>
      </c>
      <c r="N77" s="167">
        <v>-56</v>
      </c>
      <c r="O77" s="167">
        <v>32.200000000000003</v>
      </c>
      <c r="P77" s="167">
        <v>22</v>
      </c>
      <c r="Q77" s="167">
        <v>21</v>
      </c>
      <c r="R77" s="167">
        <v>32</v>
      </c>
      <c r="S77" s="167">
        <v>19</v>
      </c>
      <c r="T77" s="167">
        <v>22</v>
      </c>
      <c r="U77" s="167">
        <v>21</v>
      </c>
      <c r="V77" s="167">
        <v>41</v>
      </c>
      <c r="W77" s="167">
        <v>-7</v>
      </c>
      <c r="X77" s="167">
        <v>22</v>
      </c>
      <c r="Y77" s="167">
        <v>10</v>
      </c>
      <c r="Z77" s="167">
        <v>-10</v>
      </c>
      <c r="AA77" s="167">
        <v>17</v>
      </c>
      <c r="AB77" s="302"/>
      <c r="AC77" s="167">
        <v>8</v>
      </c>
      <c r="AD77" s="167"/>
      <c r="AE77" s="167">
        <v>-3</v>
      </c>
      <c r="AF77" s="167">
        <v>13</v>
      </c>
      <c r="AG77" s="167">
        <v>-37</v>
      </c>
      <c r="AH77" s="167">
        <v>-15</v>
      </c>
      <c r="AI77" s="167">
        <v>-13</v>
      </c>
      <c r="AJ77" s="145"/>
      <c r="AK77" s="145"/>
      <c r="AL77" s="145"/>
      <c r="AM77" s="145"/>
      <c r="AN77" s="145"/>
      <c r="AO77" s="145"/>
      <c r="AP77" s="145"/>
      <c r="AQ77" s="145"/>
      <c r="AR77" s="145"/>
      <c r="AS77" s="145"/>
      <c r="AT77" s="145"/>
      <c r="AU77" s="145"/>
      <c r="AV77" s="145"/>
      <c r="AW77" s="145"/>
      <c r="AX77" s="145"/>
      <c r="AY77" s="145"/>
      <c r="AZ77" s="145"/>
    </row>
    <row r="78" spans="1:52" s="150" customFormat="1">
      <c r="A78" s="176" t="s">
        <v>69</v>
      </c>
      <c r="B78" s="177">
        <v>88.597332396972504</v>
      </c>
      <c r="C78" s="177">
        <v>103.37233239697231</v>
      </c>
      <c r="D78" s="177">
        <v>112.6103323969723</v>
      </c>
      <c r="E78" s="177">
        <v>146.59433239697239</v>
      </c>
      <c r="F78" s="177">
        <v>427.79833239697194</v>
      </c>
      <c r="G78" s="177">
        <v>731</v>
      </c>
      <c r="H78" s="177">
        <v>1572</v>
      </c>
      <c r="I78" s="177">
        <v>889</v>
      </c>
      <c r="J78" s="177">
        <v>1238</v>
      </c>
      <c r="K78" s="177">
        <v>1267</v>
      </c>
      <c r="L78" s="177">
        <v>1525</v>
      </c>
      <c r="M78" s="177">
        <v>1935.7970000000007</v>
      </c>
      <c r="N78" s="177">
        <v>2040</v>
      </c>
      <c r="O78" s="177">
        <v>4629</v>
      </c>
      <c r="P78" s="177">
        <v>5420</v>
      </c>
      <c r="Q78" s="177">
        <v>5014</v>
      </c>
      <c r="R78" s="177">
        <v>5702</v>
      </c>
      <c r="S78" s="177">
        <v>5642</v>
      </c>
      <c r="T78" s="177">
        <v>5254</v>
      </c>
      <c r="U78" s="177">
        <v>3065</v>
      </c>
      <c r="V78" s="177">
        <v>2775</v>
      </c>
      <c r="W78" s="168">
        <v>2007</v>
      </c>
      <c r="X78" s="168">
        <v>1648</v>
      </c>
      <c r="Y78" s="168">
        <v>1724</v>
      </c>
      <c r="Z78" s="168">
        <v>2569</v>
      </c>
      <c r="AA78" s="168">
        <v>1336</v>
      </c>
      <c r="AB78" s="303"/>
      <c r="AC78" s="168">
        <v>1996</v>
      </c>
      <c r="AD78" s="168"/>
      <c r="AE78" s="168">
        <v>1046</v>
      </c>
      <c r="AF78" s="168">
        <v>1040</v>
      </c>
      <c r="AG78" s="168">
        <v>909</v>
      </c>
      <c r="AH78" s="168">
        <v>927</v>
      </c>
      <c r="AI78" s="168">
        <v>1516</v>
      </c>
      <c r="AJ78" s="145"/>
      <c r="AK78" s="145"/>
      <c r="AL78" s="145"/>
      <c r="AM78" s="145"/>
      <c r="AN78" s="145"/>
      <c r="AO78" s="145"/>
      <c r="AP78" s="145"/>
      <c r="AQ78" s="145"/>
      <c r="AR78" s="145"/>
      <c r="AS78" s="145"/>
      <c r="AT78" s="145"/>
      <c r="AU78" s="145"/>
      <c r="AV78" s="145"/>
      <c r="AW78" s="145"/>
      <c r="AX78" s="145"/>
      <c r="AY78" s="145"/>
      <c r="AZ78" s="145"/>
    </row>
    <row r="79" spans="1:52" ht="26">
      <c r="A79" s="165" t="s">
        <v>528</v>
      </c>
      <c r="B79" s="145"/>
      <c r="C79" s="145"/>
      <c r="D79" s="145"/>
      <c r="E79" s="145"/>
      <c r="F79" s="145"/>
      <c r="G79" s="167" t="s">
        <v>290</v>
      </c>
      <c r="H79" s="167" t="s">
        <v>290</v>
      </c>
      <c r="I79" s="167" t="s">
        <v>290</v>
      </c>
      <c r="J79" s="167" t="s">
        <v>290</v>
      </c>
      <c r="K79" s="167" t="s">
        <v>290</v>
      </c>
      <c r="L79" s="167" t="s">
        <v>290</v>
      </c>
      <c r="M79" s="167" t="s">
        <v>290</v>
      </c>
      <c r="N79" s="167" t="s">
        <v>290</v>
      </c>
      <c r="O79" s="167" t="s">
        <v>290</v>
      </c>
      <c r="P79" s="167" t="s">
        <v>290</v>
      </c>
      <c r="Q79" s="167" t="s">
        <v>290</v>
      </c>
      <c r="R79" s="167" t="s">
        <v>290</v>
      </c>
      <c r="S79" s="167" t="s">
        <v>290</v>
      </c>
      <c r="T79" s="167" t="s">
        <v>290</v>
      </c>
      <c r="U79" s="167" t="s">
        <v>290</v>
      </c>
      <c r="V79" s="167" t="s">
        <v>290</v>
      </c>
      <c r="W79" s="167" t="s">
        <v>290</v>
      </c>
      <c r="X79" s="167" t="s">
        <v>290</v>
      </c>
      <c r="Y79" s="167" t="s">
        <v>290</v>
      </c>
      <c r="Z79" s="167">
        <v>-27</v>
      </c>
      <c r="AA79" s="167">
        <v>-48</v>
      </c>
      <c r="AB79" s="302"/>
      <c r="AC79" s="167" t="s">
        <v>290</v>
      </c>
      <c r="AD79" s="167"/>
      <c r="AE79" s="167" t="s">
        <v>290</v>
      </c>
      <c r="AF79" s="167" t="s">
        <v>290</v>
      </c>
      <c r="AG79" s="167" t="s">
        <v>290</v>
      </c>
      <c r="AH79" s="167" t="s">
        <v>290</v>
      </c>
      <c r="AI79" s="167" t="s">
        <v>290</v>
      </c>
      <c r="AJ79" s="145"/>
      <c r="AK79" s="145"/>
      <c r="AL79" s="145"/>
      <c r="AM79" s="145"/>
      <c r="AN79" s="145"/>
      <c r="AO79" s="145"/>
      <c r="AP79" s="145"/>
      <c r="AQ79" s="145"/>
      <c r="AR79" s="145"/>
      <c r="AS79" s="145"/>
      <c r="AT79" s="145"/>
      <c r="AU79" s="145"/>
      <c r="AV79" s="145"/>
      <c r="AW79" s="145"/>
      <c r="AX79" s="145"/>
      <c r="AY79" s="145"/>
      <c r="AZ79" s="145"/>
    </row>
    <row r="80" spans="1:52">
      <c r="A80" s="163" t="s">
        <v>529</v>
      </c>
      <c r="B80" s="148"/>
      <c r="C80" s="148"/>
      <c r="D80" s="148"/>
      <c r="E80" s="148"/>
      <c r="F80" s="148"/>
      <c r="G80" s="275">
        <f t="shared" ref="G80:X80" si="5">G78</f>
        <v>731</v>
      </c>
      <c r="H80" s="275">
        <f t="shared" si="5"/>
        <v>1572</v>
      </c>
      <c r="I80" s="275">
        <f t="shared" si="5"/>
        <v>889</v>
      </c>
      <c r="J80" s="275">
        <f t="shared" si="5"/>
        <v>1238</v>
      </c>
      <c r="K80" s="275">
        <f t="shared" si="5"/>
        <v>1267</v>
      </c>
      <c r="L80" s="275">
        <f t="shared" si="5"/>
        <v>1525</v>
      </c>
      <c r="M80" s="275">
        <f t="shared" si="5"/>
        <v>1935.7970000000007</v>
      </c>
      <c r="N80" s="275">
        <f t="shared" si="5"/>
        <v>2040</v>
      </c>
      <c r="O80" s="275">
        <f t="shared" si="5"/>
        <v>4629</v>
      </c>
      <c r="P80" s="275">
        <f t="shared" si="5"/>
        <v>5420</v>
      </c>
      <c r="Q80" s="275">
        <f t="shared" si="5"/>
        <v>5014</v>
      </c>
      <c r="R80" s="275">
        <f t="shared" si="5"/>
        <v>5702</v>
      </c>
      <c r="S80" s="275">
        <f t="shared" si="5"/>
        <v>5642</v>
      </c>
      <c r="T80" s="275">
        <f t="shared" si="5"/>
        <v>5254</v>
      </c>
      <c r="U80" s="275">
        <f t="shared" si="5"/>
        <v>3065</v>
      </c>
      <c r="V80" s="275">
        <f t="shared" si="5"/>
        <v>2775</v>
      </c>
      <c r="W80" s="275">
        <f t="shared" si="5"/>
        <v>2007</v>
      </c>
      <c r="X80" s="275">
        <f t="shared" si="5"/>
        <v>1648</v>
      </c>
      <c r="Y80" s="275">
        <f>Y78</f>
        <v>1724</v>
      </c>
      <c r="Z80" s="168">
        <v>2542</v>
      </c>
      <c r="AA80" s="168">
        <v>1287</v>
      </c>
      <c r="AB80" s="303"/>
      <c r="AC80" s="168">
        <v>1996</v>
      </c>
      <c r="AD80" s="168"/>
      <c r="AE80" s="168">
        <v>1046</v>
      </c>
      <c r="AF80" s="168">
        <v>1040</v>
      </c>
      <c r="AG80" s="168">
        <v>909</v>
      </c>
      <c r="AH80" s="168">
        <v>927</v>
      </c>
      <c r="AI80" s="168">
        <v>1516</v>
      </c>
      <c r="AJ80" s="145"/>
      <c r="AK80" s="145"/>
      <c r="AL80" s="145"/>
      <c r="AM80" s="145"/>
      <c r="AN80" s="145"/>
      <c r="AO80" s="145"/>
      <c r="AP80" s="145"/>
      <c r="AQ80" s="145"/>
      <c r="AR80" s="145"/>
      <c r="AS80" s="145"/>
      <c r="AT80" s="145"/>
      <c r="AU80" s="145"/>
      <c r="AV80" s="145"/>
      <c r="AW80" s="145"/>
      <c r="AX80" s="145"/>
      <c r="AY80" s="145"/>
      <c r="AZ80" s="145"/>
    </row>
    <row r="81" spans="1:52">
      <c r="A81" s="145"/>
      <c r="B81" s="145"/>
      <c r="C81" s="145"/>
      <c r="D81" s="145"/>
      <c r="E81" s="145"/>
      <c r="F81" s="145"/>
      <c r="G81" s="145"/>
      <c r="H81" s="145"/>
      <c r="I81" s="145"/>
      <c r="J81" s="145"/>
      <c r="K81" s="145"/>
      <c r="L81" s="148"/>
      <c r="M81" s="145"/>
      <c r="N81" s="145"/>
      <c r="O81" s="145"/>
      <c r="P81" s="145"/>
      <c r="Q81" s="145"/>
      <c r="R81" s="145"/>
      <c r="S81" s="145"/>
      <c r="T81" s="145"/>
      <c r="U81" s="145"/>
      <c r="V81" s="145"/>
      <c r="W81" s="145"/>
      <c r="X81" s="145"/>
      <c r="Y81" s="145"/>
      <c r="Z81" s="145"/>
      <c r="AA81" s="145"/>
      <c r="AB81" s="304"/>
      <c r="AC81" s="145"/>
      <c r="AD81" s="145"/>
      <c r="AE81" s="145"/>
      <c r="AF81" s="145"/>
      <c r="AG81" s="145"/>
      <c r="AH81" s="290"/>
      <c r="AI81" s="290"/>
      <c r="AJ81" s="145"/>
      <c r="AK81" s="145"/>
      <c r="AL81" s="145"/>
      <c r="AM81" s="145"/>
      <c r="AN81" s="145"/>
      <c r="AO81" s="145"/>
      <c r="AP81" s="145"/>
      <c r="AQ81" s="145"/>
      <c r="AR81" s="145"/>
      <c r="AS81" s="145"/>
      <c r="AT81" s="145"/>
      <c r="AU81" s="145"/>
      <c r="AV81" s="145"/>
      <c r="AW81" s="145"/>
      <c r="AX81" s="145"/>
      <c r="AY81" s="145"/>
      <c r="AZ81" s="145"/>
    </row>
    <row r="82" spans="1:52" s="317" customFormat="1" ht="17" customHeight="1">
      <c r="A82" s="314"/>
      <c r="B82" s="313"/>
      <c r="C82" s="313"/>
      <c r="D82" s="313"/>
      <c r="E82" s="313"/>
      <c r="F82" s="313"/>
      <c r="G82" s="313"/>
      <c r="H82" s="313"/>
      <c r="I82" s="313"/>
      <c r="J82" s="313"/>
      <c r="K82" s="313"/>
      <c r="L82" s="315"/>
      <c r="M82" s="313"/>
      <c r="N82" s="313"/>
      <c r="O82" s="313"/>
      <c r="P82" s="313"/>
      <c r="Q82" s="313"/>
      <c r="R82" s="313"/>
      <c r="S82" s="313"/>
      <c r="T82" s="313"/>
      <c r="U82" s="313"/>
      <c r="V82" s="313"/>
      <c r="W82" s="313"/>
      <c r="X82" s="313"/>
      <c r="Y82" s="313"/>
      <c r="Z82" s="313"/>
      <c r="AA82" s="313"/>
      <c r="AB82" s="316"/>
      <c r="AC82" s="313"/>
      <c r="AD82" s="313"/>
      <c r="AE82" s="313"/>
      <c r="AF82" s="313"/>
      <c r="AG82" s="313"/>
      <c r="AH82" s="313"/>
      <c r="AI82" s="313"/>
      <c r="AJ82" s="313"/>
      <c r="AK82" s="313"/>
      <c r="AL82" s="313"/>
      <c r="AM82" s="313"/>
      <c r="AN82" s="313"/>
      <c r="AO82" s="313"/>
      <c r="AP82" s="313"/>
      <c r="AQ82" s="313"/>
      <c r="AR82" s="313"/>
      <c r="AS82" s="313"/>
      <c r="AT82" s="313"/>
      <c r="AU82" s="313"/>
      <c r="AV82" s="313"/>
      <c r="AW82" s="313"/>
      <c r="AX82" s="313"/>
      <c r="AY82" s="313"/>
      <c r="AZ82" s="313"/>
    </row>
    <row r="83" spans="1:52" s="317" customFormat="1" ht="39.5" customHeight="1">
      <c r="A83" s="343" t="s">
        <v>602</v>
      </c>
      <c r="B83" s="343"/>
      <c r="C83" s="343"/>
      <c r="D83" s="343"/>
      <c r="E83" s="343"/>
      <c r="F83" s="343"/>
      <c r="G83" s="343"/>
      <c r="H83" s="343"/>
      <c r="I83" s="343"/>
      <c r="J83" s="343"/>
      <c r="K83" s="343"/>
      <c r="L83" s="343"/>
      <c r="M83" s="344"/>
      <c r="N83" s="344"/>
      <c r="O83" s="344"/>
      <c r="P83" s="313"/>
      <c r="Q83" s="313"/>
      <c r="R83" s="313"/>
      <c r="S83" s="313"/>
      <c r="T83" s="313"/>
      <c r="U83" s="313"/>
      <c r="V83" s="313"/>
      <c r="W83" s="313"/>
      <c r="X83" s="313"/>
      <c r="Y83" s="313"/>
      <c r="Z83" s="313"/>
      <c r="AA83" s="313"/>
      <c r="AB83" s="316"/>
      <c r="AC83" s="313"/>
      <c r="AD83" s="313"/>
      <c r="AE83" s="313"/>
      <c r="AF83" s="313"/>
      <c r="AG83" s="313"/>
      <c r="AH83" s="313"/>
      <c r="AI83" s="313"/>
      <c r="AJ83" s="313"/>
      <c r="AK83" s="313"/>
      <c r="AL83" s="313"/>
      <c r="AM83" s="313"/>
      <c r="AN83" s="313"/>
      <c r="AO83" s="313"/>
      <c r="AP83" s="313"/>
      <c r="AQ83" s="313"/>
      <c r="AR83" s="313"/>
      <c r="AS83" s="313"/>
      <c r="AT83" s="313"/>
      <c r="AU83" s="313"/>
      <c r="AV83" s="313"/>
      <c r="AW83" s="313"/>
      <c r="AX83" s="313"/>
      <c r="AY83" s="313"/>
      <c r="AZ83" s="313"/>
    </row>
    <row r="84" spans="1:52" ht="14.5">
      <c r="A84" s="343" t="s">
        <v>601</v>
      </c>
      <c r="B84" s="343"/>
      <c r="C84" s="343"/>
      <c r="D84" s="343"/>
      <c r="E84" s="343"/>
      <c r="F84" s="343"/>
      <c r="G84" s="343"/>
      <c r="H84" s="343"/>
      <c r="I84" s="343"/>
      <c r="J84" s="343"/>
      <c r="K84" s="343"/>
      <c r="L84" s="343"/>
      <c r="M84" s="344"/>
      <c r="N84" s="344"/>
      <c r="O84" s="344"/>
      <c r="P84" s="145"/>
      <c r="Q84" s="145"/>
      <c r="R84" s="145"/>
      <c r="S84" s="145"/>
      <c r="T84" s="145"/>
      <c r="U84" s="145"/>
      <c r="V84" s="145"/>
      <c r="W84" s="145"/>
      <c r="X84" s="145"/>
      <c r="Y84" s="145"/>
      <c r="Z84" s="145"/>
      <c r="AA84" s="145"/>
      <c r="AB84" s="304"/>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row>
    <row r="85" spans="1:5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304"/>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row>
    <row r="86" spans="1:5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304"/>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row>
    <row r="87" spans="1:5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304"/>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row>
    <row r="88" spans="1:5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304"/>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row>
    <row r="89" spans="1:5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304"/>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row>
    <row r="90" spans="1:5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304"/>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row>
    <row r="91" spans="1:52">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304"/>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row>
    <row r="92" spans="1:52">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304"/>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row>
    <row r="93" spans="1:52">
      <c r="A93" s="145"/>
      <c r="B93" s="145"/>
      <c r="C93" s="145"/>
      <c r="D93" s="145"/>
      <c r="E93" s="145"/>
      <c r="F93" s="145"/>
      <c r="G93" s="145"/>
      <c r="H93" s="145"/>
      <c r="I93" s="145"/>
      <c r="J93" s="145"/>
      <c r="K93" s="145"/>
      <c r="L93" s="145"/>
      <c r="M93" s="145"/>
      <c r="N93" s="145"/>
    </row>
    <row r="94" spans="1:52">
      <c r="A94" s="145"/>
      <c r="B94" s="145"/>
      <c r="C94" s="145"/>
      <c r="D94" s="145"/>
      <c r="E94" s="145"/>
      <c r="F94" s="145"/>
      <c r="G94" s="145"/>
      <c r="H94" s="145"/>
      <c r="I94" s="145"/>
      <c r="J94" s="145"/>
      <c r="K94" s="145"/>
      <c r="L94" s="145"/>
      <c r="M94" s="145"/>
      <c r="N94" s="145"/>
    </row>
    <row r="95" spans="1:52">
      <c r="A95" s="145"/>
      <c r="B95" s="145"/>
      <c r="C95" s="145"/>
      <c r="D95" s="145"/>
      <c r="E95" s="145"/>
      <c r="F95" s="145"/>
      <c r="G95" s="145"/>
      <c r="H95" s="145"/>
      <c r="I95" s="145"/>
      <c r="J95" s="145"/>
      <c r="K95" s="145"/>
      <c r="L95" s="145"/>
      <c r="M95" s="145"/>
      <c r="N95" s="145"/>
    </row>
    <row r="96" spans="1:52">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row r="170" spans="1:14">
      <c r="A170" s="145"/>
      <c r="B170" s="145"/>
      <c r="C170" s="145"/>
      <c r="D170" s="145"/>
      <c r="E170" s="145"/>
      <c r="F170" s="145"/>
      <c r="G170" s="145"/>
      <c r="H170" s="145"/>
      <c r="I170" s="145"/>
      <c r="J170" s="145"/>
      <c r="K170" s="145"/>
      <c r="L170" s="145"/>
      <c r="M170" s="145"/>
      <c r="N170" s="145"/>
    </row>
    <row r="171" spans="1:14">
      <c r="A171" s="145"/>
      <c r="B171" s="145"/>
      <c r="C171" s="145"/>
      <c r="D171" s="145"/>
      <c r="E171" s="145"/>
      <c r="F171" s="145"/>
      <c r="G171" s="145"/>
      <c r="H171" s="145"/>
      <c r="I171" s="145"/>
      <c r="J171" s="145"/>
      <c r="K171" s="145"/>
      <c r="L171" s="145"/>
      <c r="M171" s="145"/>
      <c r="N171" s="145"/>
    </row>
    <row r="172" spans="1:14">
      <c r="A172" s="145"/>
      <c r="B172" s="145"/>
      <c r="C172" s="145"/>
      <c r="D172" s="145"/>
      <c r="E172" s="145"/>
      <c r="F172" s="145"/>
      <c r="G172" s="145"/>
      <c r="H172" s="145"/>
      <c r="I172" s="145"/>
      <c r="J172" s="145"/>
      <c r="K172" s="145"/>
      <c r="L172" s="145"/>
      <c r="M172" s="145"/>
      <c r="N172" s="145"/>
    </row>
    <row r="173" spans="1:14">
      <c r="A173" s="145"/>
      <c r="B173" s="145"/>
      <c r="C173" s="145"/>
      <c r="D173" s="145"/>
      <c r="E173" s="145"/>
      <c r="F173" s="145"/>
      <c r="G173" s="145"/>
      <c r="H173" s="145"/>
      <c r="I173" s="145"/>
      <c r="J173" s="145"/>
      <c r="K173" s="145"/>
      <c r="L173" s="145"/>
      <c r="M173" s="145"/>
      <c r="N173" s="145"/>
    </row>
    <row r="174" spans="1:14">
      <c r="A174" s="145"/>
      <c r="B174" s="145"/>
      <c r="C174" s="145"/>
      <c r="D174" s="145"/>
      <c r="E174" s="145"/>
      <c r="F174" s="145"/>
      <c r="G174" s="145"/>
      <c r="H174" s="145"/>
      <c r="I174" s="145"/>
      <c r="J174" s="145"/>
      <c r="K174" s="145"/>
      <c r="L174" s="145"/>
      <c r="M174" s="145"/>
      <c r="N174" s="145"/>
    </row>
    <row r="175" spans="1:14">
      <c r="A175" s="145"/>
      <c r="B175" s="145"/>
      <c r="C175" s="145"/>
      <c r="D175" s="145"/>
      <c r="E175" s="145"/>
      <c r="F175" s="145"/>
      <c r="G175" s="145"/>
      <c r="H175" s="145"/>
      <c r="I175" s="145"/>
      <c r="J175" s="145"/>
      <c r="K175" s="145"/>
      <c r="L175" s="145"/>
      <c r="M175" s="145"/>
      <c r="N175" s="145"/>
    </row>
  </sheetData>
  <mergeCells count="2">
    <mergeCell ref="A83:O83"/>
    <mergeCell ref="A84:O84"/>
  </mergeCells>
  <pageMargins left="0.70866141732283472" right="0.70866141732283472" top="0.74803149606299213" bottom="0.74803149606299213" header="0.31496062992125984" footer="0.31496062992125984"/>
  <pageSetup scale="26" orientation="portrait" r:id="rId1"/>
  <rowBreaks count="1" manualBreakCount="1">
    <brk id="41" max="16383" man="1"/>
  </rowBreaks>
  <ignoredErrors>
    <ignoredError sqref="Q46:Q47 Q50" formulaRange="1"/>
    <ignoredError sqref="N6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pageSetUpPr fitToPage="1"/>
  </sheetPr>
  <dimension ref="A1:AG437"/>
  <sheetViews>
    <sheetView showGridLines="0" view="pageBreakPreview" zoomScale="80" zoomScaleNormal="80" zoomScaleSheetLayoutView="80" workbookViewId="0">
      <pane xSplit="5" topLeftCell="W1" activePane="topRight" state="frozenSplit"/>
      <selection activeCell="J7" sqref="J7"/>
      <selection pane="topRight"/>
    </sheetView>
  </sheetViews>
  <sheetFormatPr defaultColWidth="8.81640625" defaultRowHeight="14.5" outlineLevelCol="1"/>
  <cols>
    <col min="1" max="1" width="57.54296875" customWidth="1"/>
    <col min="2" max="5" width="11.453125" hidden="1" customWidth="1" outlineLevel="1"/>
    <col min="6" max="6" width="10.54296875" hidden="1" customWidth="1" outlineLevel="1" collapsed="1"/>
    <col min="7" max="7" width="10.54296875" customWidth="1" collapsed="1"/>
    <col min="8" max="19" width="10.54296875" customWidth="1"/>
    <col min="20" max="24" width="8.81640625" customWidth="1"/>
    <col min="25" max="25" width="8.453125" customWidth="1"/>
    <col min="26" max="26" width="8.81640625" customWidth="1"/>
  </cols>
  <sheetData>
    <row r="1" spans="1:33" s="198" customFormat="1">
      <c r="A1" s="197" t="s">
        <v>272</v>
      </c>
      <c r="B1" s="197"/>
      <c r="C1" s="197"/>
      <c r="D1" s="197"/>
      <c r="E1" s="197"/>
      <c r="F1" s="197"/>
      <c r="G1" s="197"/>
    </row>
    <row r="2" spans="1:33" s="198" customFormat="1" ht="15" thickBot="1">
      <c r="A2" s="199" t="s">
        <v>273</v>
      </c>
      <c r="B2" s="200"/>
      <c r="C2" s="200"/>
      <c r="D2" s="200"/>
      <c r="E2" s="200"/>
      <c r="F2" s="199"/>
      <c r="G2" s="199"/>
      <c r="H2" s="199"/>
      <c r="I2" s="199"/>
      <c r="J2" s="199"/>
      <c r="K2" s="199"/>
      <c r="L2" s="199"/>
      <c r="M2" s="199"/>
      <c r="N2" s="199"/>
      <c r="O2" s="199"/>
      <c r="P2" s="199"/>
      <c r="Q2" s="199"/>
      <c r="R2" s="199"/>
      <c r="S2" s="199"/>
    </row>
    <row r="3" spans="1:33" s="198" customFormat="1" ht="27" thickTop="1" thickBot="1">
      <c r="A3" s="201"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
        <v>458</v>
      </c>
      <c r="U3" s="203" t="s">
        <v>469</v>
      </c>
      <c r="V3" s="203" t="s">
        <v>459</v>
      </c>
      <c r="W3" s="203" t="s">
        <v>488</v>
      </c>
      <c r="X3" s="203" t="s">
        <v>502</v>
      </c>
      <c r="Y3" s="203" t="s">
        <v>505</v>
      </c>
      <c r="Z3" s="203" t="s">
        <v>527</v>
      </c>
      <c r="AA3" s="203" t="s">
        <v>532</v>
      </c>
      <c r="AB3" s="203" t="s">
        <v>583</v>
      </c>
      <c r="AC3" s="203" t="str">
        <f>'3 BS COND Q'!Y3</f>
        <v>30 Sep 2024</v>
      </c>
      <c r="AD3" s="203" t="str">
        <f>'3 BS COND Q'!Z3</f>
        <v>31 Dec 2024</v>
      </c>
      <c r="AE3" s="203" t="str">
        <f>'3 BS COND Q'!AA3</f>
        <v>31 Mar 2025</v>
      </c>
      <c r="AF3" s="203" t="str">
        <f>'3 BS COND Q'!AB3</f>
        <v>30 Jun 2025</v>
      </c>
      <c r="AG3" s="203" t="str">
        <f>'3 BS COND Q'!AC3</f>
        <v>30 Sep 2025</v>
      </c>
    </row>
    <row r="4" spans="1:33" s="204" customFormat="1" ht="15" thickTop="1">
      <c r="A4" s="149" t="s">
        <v>291</v>
      </c>
      <c r="B4" s="159">
        <v>1970</v>
      </c>
      <c r="C4" s="159">
        <v>2573</v>
      </c>
      <c r="D4" s="159">
        <v>2573</v>
      </c>
      <c r="E4" s="159">
        <v>2573</v>
      </c>
      <c r="F4" s="282">
        <v>2573</v>
      </c>
      <c r="G4" s="282">
        <v>597.11699999999996</v>
      </c>
      <c r="H4" s="282">
        <v>597</v>
      </c>
      <c r="I4" s="282">
        <v>597</v>
      </c>
      <c r="J4" s="282">
        <v>597</v>
      </c>
      <c r="K4" s="282">
        <v>1442</v>
      </c>
      <c r="L4" s="282">
        <v>1442</v>
      </c>
      <c r="M4" s="282">
        <v>1442</v>
      </c>
      <c r="N4" s="282">
        <v>1442</v>
      </c>
      <c r="O4" s="283">
        <v>3237</v>
      </c>
      <c r="P4" s="283">
        <v>3237</v>
      </c>
      <c r="Q4" s="283">
        <v>3237</v>
      </c>
      <c r="R4" s="283">
        <v>3237</v>
      </c>
      <c r="S4" s="282">
        <v>8323</v>
      </c>
      <c r="T4" s="282">
        <v>8323</v>
      </c>
      <c r="U4" s="282">
        <v>8323</v>
      </c>
      <c r="V4" s="282">
        <v>8323</v>
      </c>
      <c r="W4" s="282">
        <v>8911</v>
      </c>
      <c r="X4" s="282">
        <v>8911</v>
      </c>
      <c r="Y4" s="282">
        <v>8911</v>
      </c>
      <c r="Z4" s="282">
        <v>8911</v>
      </c>
      <c r="AA4" s="282">
        <f>+Z19</f>
        <v>-1090</v>
      </c>
      <c r="AB4" s="282">
        <f>+Z19</f>
        <v>-1090</v>
      </c>
      <c r="AC4" s="282">
        <v>-1090</v>
      </c>
      <c r="AD4" s="282">
        <v>-1090</v>
      </c>
      <c r="AE4" s="282">
        <v>3677</v>
      </c>
      <c r="AF4" s="282">
        <v>3677</v>
      </c>
      <c r="AG4" s="282">
        <v>3677</v>
      </c>
    </row>
    <row r="5" spans="1:33" s="178" customFormat="1" ht="9.65" customHeight="1">
      <c r="A5" s="130"/>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row>
    <row r="6" spans="1:33" s="178" customFormat="1" ht="9.65" customHeight="1">
      <c r="A6" s="135" t="s">
        <v>99</v>
      </c>
      <c r="B6" s="144">
        <v>1294</v>
      </c>
      <c r="C6" s="144">
        <v>216</v>
      </c>
      <c r="D6" s="144">
        <v>545</v>
      </c>
      <c r="E6" s="144">
        <v>815</v>
      </c>
      <c r="F6" s="144">
        <v>1292</v>
      </c>
      <c r="G6" s="144">
        <v>167</v>
      </c>
      <c r="H6" s="144">
        <v>515</v>
      </c>
      <c r="I6" s="144">
        <v>748</v>
      </c>
      <c r="J6" s="144">
        <v>590</v>
      </c>
      <c r="K6" s="144">
        <v>157</v>
      </c>
      <c r="L6" s="144">
        <v>2671</v>
      </c>
      <c r="M6" s="144">
        <v>2859</v>
      </c>
      <c r="N6" s="144">
        <v>2226</v>
      </c>
      <c r="O6" s="144">
        <v>145</v>
      </c>
      <c r="P6" s="144">
        <v>238</v>
      </c>
      <c r="Q6" s="144">
        <v>293</v>
      </c>
      <c r="R6" s="144">
        <v>325</v>
      </c>
      <c r="S6" s="144">
        <v>483</v>
      </c>
      <c r="T6" s="144">
        <v>659</v>
      </c>
      <c r="U6" s="144">
        <v>573</v>
      </c>
      <c r="V6" s="144">
        <v>323</v>
      </c>
      <c r="W6" s="144">
        <v>-288</v>
      </c>
      <c r="X6" s="144">
        <v>-6174</v>
      </c>
      <c r="Y6" s="144">
        <v>-6867</v>
      </c>
      <c r="Z6" s="144">
        <v>-9747</v>
      </c>
      <c r="AA6" s="144">
        <v>605</v>
      </c>
      <c r="AB6" s="144">
        <v>485</v>
      </c>
      <c r="AC6" s="144">
        <v>336</v>
      </c>
      <c r="AD6" s="144">
        <v>106</v>
      </c>
      <c r="AE6" s="144">
        <v>-125</v>
      </c>
      <c r="AF6" s="144">
        <v>-174</v>
      </c>
      <c r="AG6" s="144">
        <v>-316</v>
      </c>
    </row>
    <row r="7" spans="1:33" s="178" customFormat="1">
      <c r="A7" s="135" t="s">
        <v>358</v>
      </c>
      <c r="B7" s="144">
        <v>-126</v>
      </c>
      <c r="C7" s="144">
        <v>115</v>
      </c>
      <c r="D7" s="144">
        <v>187</v>
      </c>
      <c r="E7" s="144">
        <v>162</v>
      </c>
      <c r="F7" s="144">
        <v>114</v>
      </c>
      <c r="G7" s="144">
        <v>114</v>
      </c>
      <c r="H7" s="144">
        <v>115</v>
      </c>
      <c r="I7" s="144">
        <v>196</v>
      </c>
      <c r="J7" s="144">
        <v>65</v>
      </c>
      <c r="K7" s="144">
        <v>34</v>
      </c>
      <c r="L7" s="144">
        <v>-172</v>
      </c>
      <c r="M7" s="144">
        <v>-233</v>
      </c>
      <c r="N7" s="144">
        <v>-472</v>
      </c>
      <c r="O7" s="144">
        <v>364</v>
      </c>
      <c r="P7" s="144">
        <v>269</v>
      </c>
      <c r="Q7" s="144">
        <v>351</v>
      </c>
      <c r="R7" s="144">
        <v>429</v>
      </c>
      <c r="S7" s="144">
        <v>149</v>
      </c>
      <c r="T7" s="144">
        <v>244</v>
      </c>
      <c r="U7" s="144">
        <v>351</v>
      </c>
      <c r="V7" s="144">
        <v>231</v>
      </c>
      <c r="W7" s="144">
        <v>-145</v>
      </c>
      <c r="X7" s="144">
        <v>15</v>
      </c>
      <c r="Y7" s="144">
        <v>-29</v>
      </c>
      <c r="Z7" s="144">
        <v>-257</v>
      </c>
      <c r="AA7" s="144">
        <v>66</v>
      </c>
      <c r="AB7" s="225">
        <v>23</v>
      </c>
      <c r="AC7" s="225">
        <v>-58</v>
      </c>
      <c r="AD7" s="225">
        <v>-16</v>
      </c>
      <c r="AE7" s="225">
        <v>-74</v>
      </c>
      <c r="AF7" s="225">
        <v>-70</v>
      </c>
      <c r="AG7" s="225">
        <v>-82</v>
      </c>
    </row>
    <row r="8" spans="1:33" s="204" customFormat="1">
      <c r="A8" s="205" t="s">
        <v>359</v>
      </c>
      <c r="B8" s="206">
        <v>1168</v>
      </c>
      <c r="C8" s="206">
        <v>331</v>
      </c>
      <c r="D8" s="206">
        <v>732</v>
      </c>
      <c r="E8" s="206">
        <v>977</v>
      </c>
      <c r="F8" s="281">
        <v>1406</v>
      </c>
      <c r="G8" s="281">
        <v>280</v>
      </c>
      <c r="H8" s="281">
        <v>630</v>
      </c>
      <c r="I8" s="281">
        <v>945</v>
      </c>
      <c r="J8" s="281">
        <v>655</v>
      </c>
      <c r="K8" s="281">
        <v>191</v>
      </c>
      <c r="L8" s="281">
        <v>2499</v>
      </c>
      <c r="M8" s="281">
        <v>2626</v>
      </c>
      <c r="N8" s="281">
        <v>1754</v>
      </c>
      <c r="O8" s="281">
        <v>509</v>
      </c>
      <c r="P8" s="281">
        <v>507</v>
      </c>
      <c r="Q8" s="281">
        <v>644</v>
      </c>
      <c r="R8" s="281">
        <v>754</v>
      </c>
      <c r="S8" s="281">
        <v>632</v>
      </c>
      <c r="T8" s="281">
        <v>903</v>
      </c>
      <c r="U8" s="281">
        <f>SUM(U6:U7)</f>
        <v>924</v>
      </c>
      <c r="V8" s="281">
        <v>554</v>
      </c>
      <c r="W8" s="281">
        <v>-433</v>
      </c>
      <c r="X8" s="281">
        <v>-6159</v>
      </c>
      <c r="Y8" s="281">
        <v>-6896</v>
      </c>
      <c r="Z8" s="281">
        <v>-10004</v>
      </c>
      <c r="AA8" s="281">
        <v>671</v>
      </c>
      <c r="AB8" s="281">
        <f>SUM(AB6:AB7)</f>
        <v>508</v>
      </c>
      <c r="AC8" s="281">
        <v>278</v>
      </c>
      <c r="AD8" s="281">
        <v>90</v>
      </c>
      <c r="AE8" s="281">
        <v>-199</v>
      </c>
      <c r="AF8" s="281">
        <v>-244</v>
      </c>
      <c r="AG8" s="281">
        <v>-398</v>
      </c>
    </row>
    <row r="9" spans="1:33" s="178" customFormat="1">
      <c r="A9" s="135"/>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row>
    <row r="10" spans="1:33" s="178" customFormat="1">
      <c r="A10" s="135" t="s">
        <v>292</v>
      </c>
      <c r="B10" s="144">
        <v>51</v>
      </c>
      <c r="C10" s="144">
        <v>7</v>
      </c>
      <c r="D10" s="144">
        <v>12.941000000000001</v>
      </c>
      <c r="E10" s="144">
        <v>17.440999999999999</v>
      </c>
      <c r="F10" s="144">
        <v>20</v>
      </c>
      <c r="G10" s="144">
        <v>5</v>
      </c>
      <c r="H10" s="144">
        <v>6</v>
      </c>
      <c r="I10" s="144">
        <v>11</v>
      </c>
      <c r="J10" s="144">
        <v>15</v>
      </c>
      <c r="K10" s="144">
        <v>5</v>
      </c>
      <c r="L10" s="144">
        <v>10</v>
      </c>
      <c r="M10" s="144">
        <v>15</v>
      </c>
      <c r="N10" s="144">
        <v>21</v>
      </c>
      <c r="O10" s="144">
        <v>6</v>
      </c>
      <c r="P10" s="144">
        <v>12</v>
      </c>
      <c r="Q10" s="144">
        <v>21</v>
      </c>
      <c r="R10" s="144">
        <v>30</v>
      </c>
      <c r="S10" s="144">
        <v>10</v>
      </c>
      <c r="T10" s="144">
        <v>19</v>
      </c>
      <c r="U10" s="144">
        <v>26</v>
      </c>
      <c r="V10" s="144">
        <v>34</v>
      </c>
      <c r="W10" s="144">
        <v>8</v>
      </c>
      <c r="X10" s="144">
        <v>13</v>
      </c>
      <c r="Y10" s="144">
        <v>-1</v>
      </c>
      <c r="Z10" s="144">
        <v>3</v>
      </c>
      <c r="AA10" s="144">
        <v>3</v>
      </c>
      <c r="AB10" s="225">
        <v>3</v>
      </c>
      <c r="AC10" s="225">
        <v>-7</v>
      </c>
      <c r="AD10" s="225">
        <v>-8</v>
      </c>
      <c r="AE10" s="225">
        <v>1</v>
      </c>
      <c r="AF10" s="225">
        <v>2</v>
      </c>
      <c r="AG10" s="225">
        <v>3</v>
      </c>
    </row>
    <row r="11" spans="1:33" s="178" customFormat="1">
      <c r="A11" s="135" t="s">
        <v>544</v>
      </c>
      <c r="B11" s="144">
        <v>0</v>
      </c>
      <c r="C11" s="144">
        <v>0</v>
      </c>
      <c r="D11" s="144">
        <v>2000</v>
      </c>
      <c r="E11" s="144">
        <v>2000</v>
      </c>
      <c r="F11" s="144">
        <v>2000</v>
      </c>
      <c r="G11" s="144">
        <v>620</v>
      </c>
      <c r="H11" s="144">
        <v>620</v>
      </c>
      <c r="I11" s="144">
        <v>620</v>
      </c>
      <c r="J11" s="144">
        <v>620</v>
      </c>
      <c r="K11" s="144" t="s">
        <v>290</v>
      </c>
      <c r="L11" s="144" t="s">
        <v>290</v>
      </c>
      <c r="M11" s="144" t="s">
        <v>290</v>
      </c>
      <c r="N11" s="144" t="s">
        <v>290</v>
      </c>
      <c r="O11" s="144">
        <v>4310</v>
      </c>
      <c r="P11" s="144">
        <v>4303</v>
      </c>
      <c r="Q11" s="144">
        <v>4303</v>
      </c>
      <c r="R11" s="144">
        <v>4303</v>
      </c>
      <c r="S11" s="144" t="s">
        <v>290</v>
      </c>
      <c r="T11" s="144" t="s">
        <v>290</v>
      </c>
      <c r="U11" s="144" t="s">
        <v>290</v>
      </c>
      <c r="V11" s="144" t="s">
        <v>290</v>
      </c>
      <c r="W11" s="144" t="s">
        <v>290</v>
      </c>
      <c r="X11" s="144" t="s">
        <v>290</v>
      </c>
      <c r="Y11" s="144" t="s">
        <v>290</v>
      </c>
      <c r="Z11" s="144" t="s">
        <v>290</v>
      </c>
      <c r="AA11" s="144">
        <v>4000</v>
      </c>
      <c r="AB11" s="144">
        <v>4000</v>
      </c>
      <c r="AC11" s="144">
        <v>4000</v>
      </c>
      <c r="AD11" s="144">
        <v>4000</v>
      </c>
      <c r="AE11" s="144" t="s">
        <v>290</v>
      </c>
      <c r="AF11" s="144" t="s">
        <v>290</v>
      </c>
      <c r="AG11" s="144"/>
    </row>
    <row r="12" spans="1:33" s="178" customFormat="1">
      <c r="A12" s="135" t="s">
        <v>546</v>
      </c>
      <c r="B12" s="144"/>
      <c r="C12" s="144"/>
      <c r="D12" s="144"/>
      <c r="E12" s="144"/>
      <c r="F12" s="144" t="s">
        <v>290</v>
      </c>
      <c r="G12" s="144" t="s">
        <v>290</v>
      </c>
      <c r="H12" s="144" t="s">
        <v>290</v>
      </c>
      <c r="I12" s="144" t="s">
        <v>290</v>
      </c>
      <c r="J12" s="144" t="s">
        <v>290</v>
      </c>
      <c r="K12" s="144" t="s">
        <v>290</v>
      </c>
      <c r="L12" s="144" t="s">
        <v>290</v>
      </c>
      <c r="M12" s="144" t="s">
        <v>290</v>
      </c>
      <c r="N12" s="144" t="s">
        <v>290</v>
      </c>
      <c r="O12" s="144" t="s">
        <v>290</v>
      </c>
      <c r="P12" s="144" t="s">
        <v>290</v>
      </c>
      <c r="Q12" s="144" t="s">
        <v>290</v>
      </c>
      <c r="R12" s="144" t="s">
        <v>290</v>
      </c>
      <c r="S12" s="144" t="s">
        <v>290</v>
      </c>
      <c r="T12" s="144" t="s">
        <v>290</v>
      </c>
      <c r="U12" s="144" t="s">
        <v>290</v>
      </c>
      <c r="V12" s="144" t="s">
        <v>290</v>
      </c>
      <c r="W12" s="144" t="s">
        <v>290</v>
      </c>
      <c r="X12" s="144" t="s">
        <v>290</v>
      </c>
      <c r="Y12" s="144" t="s">
        <v>290</v>
      </c>
      <c r="Z12" s="144" t="s">
        <v>290</v>
      </c>
      <c r="AA12" s="144">
        <v>810</v>
      </c>
      <c r="AB12" s="144">
        <v>810</v>
      </c>
      <c r="AC12" s="144">
        <v>810</v>
      </c>
      <c r="AD12" s="144">
        <v>810</v>
      </c>
      <c r="AE12" s="144" t="s">
        <v>290</v>
      </c>
      <c r="AF12" s="144" t="s">
        <v>290</v>
      </c>
      <c r="AG12" s="144"/>
    </row>
    <row r="13" spans="1:33" s="178" customFormat="1">
      <c r="A13" s="135" t="s">
        <v>550</v>
      </c>
      <c r="B13" s="144"/>
      <c r="C13" s="144"/>
      <c r="D13" s="144"/>
      <c r="E13" s="144"/>
      <c r="F13" s="144" t="s">
        <v>290</v>
      </c>
      <c r="G13" s="144" t="s">
        <v>290</v>
      </c>
      <c r="H13" s="144" t="s">
        <v>290</v>
      </c>
      <c r="I13" s="144" t="s">
        <v>290</v>
      </c>
      <c r="J13" s="144" t="s">
        <v>290</v>
      </c>
      <c r="K13" s="144" t="s">
        <v>290</v>
      </c>
      <c r="L13" s="144" t="s">
        <v>290</v>
      </c>
      <c r="M13" s="144" t="s">
        <v>290</v>
      </c>
      <c r="N13" s="144" t="s">
        <v>290</v>
      </c>
      <c r="O13" s="144" t="s">
        <v>290</v>
      </c>
      <c r="P13" s="144" t="s">
        <v>290</v>
      </c>
      <c r="Q13" s="144" t="s">
        <v>290</v>
      </c>
      <c r="R13" s="144" t="s">
        <v>290</v>
      </c>
      <c r="S13" s="144" t="s">
        <v>290</v>
      </c>
      <c r="T13" s="144" t="s">
        <v>290</v>
      </c>
      <c r="U13" s="144" t="s">
        <v>290</v>
      </c>
      <c r="V13" s="144" t="s">
        <v>290</v>
      </c>
      <c r="W13" s="144" t="s">
        <v>290</v>
      </c>
      <c r="X13" s="144" t="s">
        <v>290</v>
      </c>
      <c r="Y13" s="144" t="s">
        <v>290</v>
      </c>
      <c r="Z13" s="144" t="s">
        <v>290</v>
      </c>
      <c r="AA13" s="144">
        <v>-123</v>
      </c>
      <c r="AB13" s="225">
        <v>-125</v>
      </c>
      <c r="AC13" s="225">
        <v>-125</v>
      </c>
      <c r="AD13" s="225">
        <v>-125</v>
      </c>
      <c r="AE13" s="225" t="s">
        <v>290</v>
      </c>
      <c r="AF13" s="225" t="s">
        <v>290</v>
      </c>
      <c r="AG13" s="225"/>
    </row>
    <row r="14" spans="1:33" s="178" customFormat="1">
      <c r="A14" s="135" t="s">
        <v>294</v>
      </c>
      <c r="B14" s="144">
        <v>-615</v>
      </c>
      <c r="C14" s="144">
        <v>0</v>
      </c>
      <c r="D14" s="144">
        <v>-59</v>
      </c>
      <c r="E14" s="144">
        <v>-94</v>
      </c>
      <c r="F14" s="144">
        <v>-5400</v>
      </c>
      <c r="G14" s="144" t="s">
        <v>290</v>
      </c>
      <c r="H14" s="144" t="s">
        <v>290</v>
      </c>
      <c r="I14" s="144" t="s">
        <v>290</v>
      </c>
      <c r="J14" s="144" t="s">
        <v>290</v>
      </c>
      <c r="K14" s="144" t="s">
        <v>290</v>
      </c>
      <c r="L14" s="144" t="s">
        <v>290</v>
      </c>
      <c r="M14" s="144" t="s">
        <v>290</v>
      </c>
      <c r="N14" s="144" t="s">
        <v>290</v>
      </c>
      <c r="O14" s="144" t="s">
        <v>290</v>
      </c>
      <c r="P14" s="144" t="s">
        <v>290</v>
      </c>
      <c r="Q14" s="144" t="s">
        <v>290</v>
      </c>
      <c r="R14" s="144" t="s">
        <v>290</v>
      </c>
      <c r="S14" s="144" t="s">
        <v>290</v>
      </c>
      <c r="T14" s="144" t="s">
        <v>290</v>
      </c>
      <c r="U14" s="144" t="s">
        <v>290</v>
      </c>
      <c r="V14" s="144" t="s">
        <v>290</v>
      </c>
      <c r="W14" s="144" t="s">
        <v>290</v>
      </c>
      <c r="X14" s="144" t="s">
        <v>290</v>
      </c>
      <c r="Y14" s="144" t="s">
        <v>290</v>
      </c>
      <c r="Z14" s="144" t="s">
        <v>290</v>
      </c>
      <c r="AA14" s="144" t="s">
        <v>290</v>
      </c>
      <c r="AB14" s="144" t="s">
        <v>290</v>
      </c>
      <c r="AC14" s="144" t="s">
        <v>290</v>
      </c>
      <c r="AD14" s="144" t="s">
        <v>290</v>
      </c>
      <c r="AE14" s="144" t="s">
        <v>290</v>
      </c>
      <c r="AF14" s="144" t="s">
        <v>290</v>
      </c>
      <c r="AG14" s="144"/>
    </row>
    <row r="15" spans="1:33" s="178" customFormat="1">
      <c r="A15" s="135" t="s">
        <v>324</v>
      </c>
      <c r="B15" s="144"/>
      <c r="C15" s="144"/>
      <c r="D15" s="144"/>
      <c r="E15" s="144"/>
      <c r="F15" s="144" t="s">
        <v>290</v>
      </c>
      <c r="G15" s="144" t="s">
        <v>290</v>
      </c>
      <c r="H15" s="144">
        <v>-438</v>
      </c>
      <c r="I15" s="144">
        <v>-438</v>
      </c>
      <c r="J15" s="144">
        <v>-438</v>
      </c>
      <c r="K15" s="144" t="s">
        <v>290</v>
      </c>
      <c r="L15" s="144" t="s">
        <v>290</v>
      </c>
      <c r="M15" s="144" t="s">
        <v>290</v>
      </c>
      <c r="N15" s="144"/>
      <c r="O15" s="144" t="s">
        <v>290</v>
      </c>
      <c r="P15" s="144" t="s">
        <v>290</v>
      </c>
      <c r="Q15" s="144" t="s">
        <v>290</v>
      </c>
      <c r="R15" s="144" t="s">
        <v>290</v>
      </c>
      <c r="S15" s="144" t="s">
        <v>290</v>
      </c>
      <c r="T15" s="144" t="s">
        <v>290</v>
      </c>
      <c r="U15" s="144" t="s">
        <v>290</v>
      </c>
      <c r="V15" s="144" t="s">
        <v>290</v>
      </c>
      <c r="W15" s="144" t="s">
        <v>290</v>
      </c>
      <c r="X15" s="144" t="s">
        <v>290</v>
      </c>
      <c r="Y15" s="144" t="s">
        <v>290</v>
      </c>
      <c r="Z15" s="144" t="s">
        <v>290</v>
      </c>
      <c r="AA15" s="144" t="s">
        <v>290</v>
      </c>
      <c r="AB15" s="144" t="s">
        <v>290</v>
      </c>
      <c r="AC15" s="144" t="s">
        <v>290</v>
      </c>
      <c r="AD15" s="144" t="s">
        <v>290</v>
      </c>
      <c r="AE15" s="144" t="s">
        <v>290</v>
      </c>
      <c r="AF15" s="144" t="s">
        <v>290</v>
      </c>
      <c r="AG15" s="144"/>
    </row>
    <row r="16" spans="1:33" s="178" customFormat="1">
      <c r="A16" s="135" t="s">
        <v>417</v>
      </c>
      <c r="B16" s="144">
        <v>-1</v>
      </c>
      <c r="C16" s="144">
        <v>0</v>
      </c>
      <c r="D16" s="144">
        <v>-0.88300000000000001</v>
      </c>
      <c r="E16" s="144">
        <v>-0.88300000000000001</v>
      </c>
      <c r="F16" s="144">
        <v>-0.88300000000000001</v>
      </c>
      <c r="G16" s="144" t="s">
        <v>290</v>
      </c>
      <c r="H16" s="144" t="s">
        <v>290</v>
      </c>
      <c r="I16" s="144" t="s">
        <v>290</v>
      </c>
      <c r="J16" s="144">
        <v>-7</v>
      </c>
      <c r="K16" s="144" t="s">
        <v>290</v>
      </c>
      <c r="L16" s="144" t="s">
        <v>290</v>
      </c>
      <c r="M16" s="144" t="s">
        <v>290</v>
      </c>
      <c r="N16" s="144">
        <v>2</v>
      </c>
      <c r="O16" s="144" t="s">
        <v>290</v>
      </c>
      <c r="P16" s="144" t="s">
        <v>290</v>
      </c>
      <c r="Q16" s="144">
        <v>-1</v>
      </c>
      <c r="R16" s="144" t="s">
        <v>290</v>
      </c>
      <c r="S16" s="144" t="s">
        <v>290</v>
      </c>
      <c r="T16" s="144" t="s">
        <v>290</v>
      </c>
      <c r="U16" s="144" t="s">
        <v>290</v>
      </c>
      <c r="V16" s="144" t="s">
        <v>290</v>
      </c>
      <c r="W16" s="144" t="s">
        <v>290</v>
      </c>
      <c r="X16" s="144" t="s">
        <v>290</v>
      </c>
      <c r="Y16" s="144" t="s">
        <v>290</v>
      </c>
      <c r="Z16" s="144" t="s">
        <v>290</v>
      </c>
      <c r="AA16" s="144" t="s">
        <v>290</v>
      </c>
      <c r="AB16" s="144" t="s">
        <v>290</v>
      </c>
      <c r="AC16" s="144" t="s">
        <v>290</v>
      </c>
      <c r="AD16" s="144" t="s">
        <v>290</v>
      </c>
      <c r="AE16" s="144" t="s">
        <v>290</v>
      </c>
      <c r="AF16" s="144" t="s">
        <v>290</v>
      </c>
      <c r="AG16" s="144"/>
    </row>
    <row r="17" spans="1:33" s="178" customFormat="1">
      <c r="A17" s="135" t="s">
        <v>415</v>
      </c>
      <c r="B17" s="144"/>
      <c r="C17" s="144"/>
      <c r="D17" s="144"/>
      <c r="E17" s="144"/>
      <c r="F17" s="144" t="s">
        <v>290</v>
      </c>
      <c r="G17" s="144" t="s">
        <v>290</v>
      </c>
      <c r="H17" s="144" t="s">
        <v>290</v>
      </c>
      <c r="I17" s="144" t="s">
        <v>290</v>
      </c>
      <c r="J17" s="144" t="s">
        <v>290</v>
      </c>
      <c r="K17" s="144" t="s">
        <v>290</v>
      </c>
      <c r="L17" s="144" t="s">
        <v>290</v>
      </c>
      <c r="M17" s="144" t="s">
        <v>290</v>
      </c>
      <c r="N17" s="144">
        <v>18</v>
      </c>
      <c r="O17" s="144" t="s">
        <v>290</v>
      </c>
      <c r="P17" s="144" t="s">
        <v>290</v>
      </c>
      <c r="Q17" s="144" t="s">
        <v>290</v>
      </c>
      <c r="R17" s="144" t="s">
        <v>290</v>
      </c>
      <c r="S17" s="144" t="s">
        <v>290</v>
      </c>
      <c r="T17" s="144" t="s">
        <v>290</v>
      </c>
      <c r="U17" s="144" t="s">
        <v>290</v>
      </c>
      <c r="V17" s="144" t="s">
        <v>290</v>
      </c>
      <c r="W17" s="144" t="s">
        <v>290</v>
      </c>
      <c r="X17" s="144" t="s">
        <v>290</v>
      </c>
      <c r="Y17" s="144" t="s">
        <v>290</v>
      </c>
      <c r="Z17" s="144" t="s">
        <v>290</v>
      </c>
      <c r="AA17" s="144" t="s">
        <v>290</v>
      </c>
      <c r="AB17" s="144" t="s">
        <v>290</v>
      </c>
      <c r="AC17" s="144" t="s">
        <v>290</v>
      </c>
      <c r="AD17" s="144" t="s">
        <v>290</v>
      </c>
      <c r="AE17" s="144" t="s">
        <v>290</v>
      </c>
      <c r="AF17" s="144" t="s">
        <v>290</v>
      </c>
      <c r="AG17" s="144"/>
    </row>
    <row r="18" spans="1:33" s="178" customFormat="1">
      <c r="A18" s="135" t="s">
        <v>605</v>
      </c>
      <c r="B18" s="144"/>
      <c r="C18" s="144"/>
      <c r="D18" s="144"/>
      <c r="E18" s="144"/>
      <c r="F18" s="144"/>
      <c r="G18" s="144" t="s">
        <v>290</v>
      </c>
      <c r="H18" s="144" t="s">
        <v>290</v>
      </c>
      <c r="I18" s="144" t="s">
        <v>290</v>
      </c>
      <c r="J18" s="144" t="s">
        <v>290</v>
      </c>
      <c r="K18" s="144" t="s">
        <v>290</v>
      </c>
      <c r="L18" s="144" t="s">
        <v>290</v>
      </c>
      <c r="M18" s="144" t="s">
        <v>290</v>
      </c>
      <c r="N18" s="144" t="s">
        <v>290</v>
      </c>
      <c r="O18" s="144" t="s">
        <v>290</v>
      </c>
      <c r="P18" s="144" t="s">
        <v>290</v>
      </c>
      <c r="Q18" s="144" t="s">
        <v>290</v>
      </c>
      <c r="R18" s="144" t="s">
        <v>290</v>
      </c>
      <c r="S18" s="144" t="s">
        <v>290</v>
      </c>
      <c r="T18" s="144" t="s">
        <v>290</v>
      </c>
      <c r="U18" s="144" t="s">
        <v>290</v>
      </c>
      <c r="V18" s="144" t="s">
        <v>290</v>
      </c>
      <c r="W18" s="144" t="s">
        <v>290</v>
      </c>
      <c r="X18" s="144" t="s">
        <v>290</v>
      </c>
      <c r="Y18" s="144" t="s">
        <v>290</v>
      </c>
      <c r="Z18" s="144" t="s">
        <v>290</v>
      </c>
      <c r="AA18" s="144" t="s">
        <v>290</v>
      </c>
      <c r="AB18" s="144" t="s">
        <v>290</v>
      </c>
      <c r="AC18" s="144" t="s">
        <v>290</v>
      </c>
      <c r="AD18" s="144" t="s">
        <v>290</v>
      </c>
      <c r="AE18" s="144" t="s">
        <v>290</v>
      </c>
      <c r="AF18" s="144">
        <v>-19</v>
      </c>
      <c r="AG18" s="144">
        <v>-19</v>
      </c>
    </row>
    <row r="19" spans="1:33" s="204" customFormat="1">
      <c r="A19" s="205" t="s">
        <v>295</v>
      </c>
      <c r="B19" s="206">
        <v>2573</v>
      </c>
      <c r="C19" s="206">
        <v>2910</v>
      </c>
      <c r="D19" s="206">
        <v>5258.058</v>
      </c>
      <c r="E19" s="206">
        <v>5472.558</v>
      </c>
      <c r="F19" s="281">
        <v>597.11699999999996</v>
      </c>
      <c r="G19" s="281">
        <v>1502.117</v>
      </c>
      <c r="H19" s="281">
        <v>1416</v>
      </c>
      <c r="I19" s="281">
        <v>1735</v>
      </c>
      <c r="J19" s="281">
        <v>1442</v>
      </c>
      <c r="K19" s="281">
        <v>1638</v>
      </c>
      <c r="L19" s="281">
        <v>3951</v>
      </c>
      <c r="M19" s="281">
        <v>4082</v>
      </c>
      <c r="N19" s="281">
        <v>3237</v>
      </c>
      <c r="O19" s="281">
        <v>8061</v>
      </c>
      <c r="P19" s="281">
        <v>8059</v>
      </c>
      <c r="Q19" s="281">
        <v>8204</v>
      </c>
      <c r="R19" s="281">
        <v>8323</v>
      </c>
      <c r="S19" s="281">
        <v>8965</v>
      </c>
      <c r="T19" s="281">
        <v>9245</v>
      </c>
      <c r="U19" s="281">
        <f>U4+U8+U10</f>
        <v>9273</v>
      </c>
      <c r="V19" s="281">
        <v>8911</v>
      </c>
      <c r="W19" s="281">
        <v>8486</v>
      </c>
      <c r="X19" s="281">
        <v>2765</v>
      </c>
      <c r="Y19" s="281">
        <v>2014</v>
      </c>
      <c r="Z19" s="281">
        <v>-1090</v>
      </c>
      <c r="AA19" s="281">
        <v>4271</v>
      </c>
      <c r="AB19" s="281">
        <f>SUM(AB4,AB8,AB10:AB17)</f>
        <v>4106</v>
      </c>
      <c r="AC19" s="281">
        <v>3866</v>
      </c>
      <c r="AD19" s="281">
        <v>3677</v>
      </c>
      <c r="AE19" s="281">
        <v>3479</v>
      </c>
      <c r="AF19" s="281">
        <v>3416</v>
      </c>
      <c r="AG19" s="281">
        <v>3263</v>
      </c>
    </row>
    <row r="20" spans="1:33" s="178" customFormat="1">
      <c r="A20" s="145"/>
      <c r="B20" s="145"/>
      <c r="C20" s="145"/>
      <c r="D20" s="148"/>
      <c r="E20" s="145"/>
      <c r="F20" s="148"/>
      <c r="G20" s="145"/>
      <c r="N20" s="179"/>
      <c r="O20" s="179"/>
      <c r="S20" s="179"/>
    </row>
    <row r="21" spans="1:33" s="178" customFormat="1">
      <c r="A21" s="135"/>
      <c r="B21" s="144"/>
      <c r="C21" s="144"/>
      <c r="D21" s="144"/>
      <c r="E21" s="144"/>
      <c r="F21" s="144"/>
      <c r="G21" s="144"/>
    </row>
    <row r="22" spans="1:33" s="178" customFormat="1"/>
    <row r="23" spans="1:33" s="178" customFormat="1">
      <c r="AA23" s="179"/>
      <c r="AB23" s="179"/>
    </row>
    <row r="24" spans="1:33" s="178" customFormat="1"/>
    <row r="25" spans="1:33" s="178" customFormat="1"/>
    <row r="26" spans="1:33" s="178" customFormat="1"/>
    <row r="27" spans="1:33" s="178" customFormat="1"/>
    <row r="28" spans="1:33" s="178" customFormat="1"/>
    <row r="29" spans="1:33" s="178" customFormat="1"/>
    <row r="30" spans="1:33" s="178" customFormat="1"/>
    <row r="31" spans="1:33" s="178" customFormat="1"/>
    <row r="32" spans="1:33"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row r="435" s="178" customFormat="1"/>
    <row r="436" s="178" customFormat="1"/>
    <row r="437" s="178" customFormat="1"/>
  </sheetData>
  <phoneticPr fontId="25" type="noConversion"/>
  <pageMargins left="0.70866141732283472" right="0.70866141732283472" top="0.74803149606299213" bottom="0.74803149606299213" header="0.31496062992125984" footer="0.31496062992125984"/>
  <pageSetup scale="28"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21</vt:i4>
      </vt:variant>
    </vt:vector>
  </HeadingPairs>
  <TitlesOfParts>
    <vt:vector size="48" baseType="lpstr">
      <vt:lpstr>NEW IB6-IB8</vt:lpstr>
      <vt:lpstr>IB9</vt:lpstr>
      <vt:lpstr>IB10</vt:lpstr>
      <vt:lpstr>Content</vt:lpstr>
      <vt:lpstr>1 FO Q</vt:lpstr>
      <vt:lpstr>2 IS Q</vt:lpstr>
      <vt:lpstr>3 BS COND Q</vt:lpstr>
      <vt:lpstr>4 CF Q</vt:lpstr>
      <vt:lpstr>5 EQ Q</vt:lpstr>
      <vt:lpstr>6 KPI Q</vt:lpstr>
      <vt:lpstr>7 ND Q</vt:lpstr>
      <vt:lpstr>8 CE Q</vt:lpstr>
      <vt:lpstr>9 Allente</vt:lpstr>
      <vt:lpstr>Full year historic data --&gt;&gt;</vt:lpstr>
      <vt:lpstr>10 IS FY</vt:lpstr>
      <vt:lpstr>11 BS FY</vt:lpstr>
      <vt:lpstr>13 CF FY</vt:lpstr>
      <vt:lpstr>12 EQ FY</vt:lpstr>
      <vt:lpstr>Other information --&gt;&gt;</vt:lpstr>
      <vt:lpstr>14 IS Restatement</vt:lpstr>
      <vt:lpstr>15 IS FY old</vt:lpstr>
      <vt:lpstr>16 NI adjusted old</vt:lpstr>
      <vt:lpstr>17 KPI Q</vt:lpstr>
      <vt:lpstr>18 VCB</vt:lpstr>
      <vt:lpstr>Sheet1</vt:lpstr>
      <vt:lpstr>IB6-IB8</vt:lpstr>
      <vt:lpstr>NENT P KPI</vt:lpstr>
      <vt:lpstr>'10 IS FY'!Print_Area</vt:lpstr>
      <vt:lpstr>'11 BS FY'!Print_Area</vt:lpstr>
      <vt:lpstr>'12 EQ FY'!Print_Area</vt:lpstr>
      <vt:lpstr>'13 CF FY'!Print_Area</vt:lpstr>
      <vt:lpstr>'14 IS Restatement'!Print_Area</vt:lpstr>
      <vt:lpstr>'15 IS FY old'!Print_Area</vt:lpstr>
      <vt:lpstr>'16 NI adjusted old'!Print_Area</vt:lpstr>
      <vt:lpstr>'17 KPI Q'!Print_Area</vt:lpstr>
      <vt:lpstr>'18 VCB'!Print_Area</vt:lpstr>
      <vt:lpstr>'3 BS COND Q'!Print_Area</vt:lpstr>
      <vt:lpstr>'4 CF Q'!Print_Area</vt:lpstr>
      <vt:lpstr>'5 EQ Q'!Print_Area</vt:lpstr>
      <vt:lpstr>'6 KPI Q'!Print_Area</vt:lpstr>
      <vt:lpstr>'7 ND Q'!Print_Area</vt:lpstr>
      <vt:lpstr>'8 CE Q'!Print_Area</vt:lpstr>
      <vt:lpstr>'9 Allente'!Print_Area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Niclas Rosenkvist</cp:lastModifiedBy>
  <cp:lastPrinted>2025-04-15T13:22:46Z</cp:lastPrinted>
  <dcterms:created xsi:type="dcterms:W3CDTF">2016-07-06T07:05:05Z</dcterms:created>
  <dcterms:modified xsi:type="dcterms:W3CDTF">2025-10-21T18:30:14Z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ies>
</file>